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user\Desktop\2023エコパカップ\"/>
    </mc:Choice>
  </mc:AlternateContent>
  <xr:revisionPtr revIDLastSave="0" documentId="13_ncr:1_{1BF0DD3E-FD84-4652-807F-09799E8D17C2}" xr6:coauthVersionLast="47" xr6:coauthVersionMax="47" xr10:uidLastSave="{00000000-0000-0000-0000-000000000000}"/>
  <bookViews>
    <workbookView xWindow="-110" yWindow="-110" windowWidth="19420" windowHeight="11620" tabRatio="834" xr2:uid="{00000000-000D-0000-FFFF-FFFF00000000}"/>
  </bookViews>
  <sheets>
    <sheet name="U7対戦表" sheetId="51" r:id="rId1"/>
    <sheet name="U7組み合わせ" sheetId="43" r:id="rId2"/>
    <sheet name="U8対戦表" sheetId="54" r:id="rId3"/>
    <sheet name="U8組み合わせ " sheetId="49" r:id="rId4"/>
    <sheet name="U9対戦表" sheetId="55" r:id="rId5"/>
    <sheet name="U9組み合わせ " sheetId="50" r:id="rId6"/>
    <sheet name=" エコパカップ要項" sheetId="42" r:id="rId7"/>
    <sheet name="役員" sheetId="57" r:id="rId8"/>
    <sheet name="開・閉会式" sheetId="56" r:id="rId9"/>
    <sheet name="チーム一覧表 " sheetId="48" r:id="rId10"/>
    <sheet name="Sheet1" sheetId="58" r:id="rId11"/>
  </sheets>
  <definedNames>
    <definedName name="_xlnm._FilterDatabase" localSheetId="0" hidden="1">U7対戦表!$B$1:$B$49</definedName>
    <definedName name="_xlnm._FilterDatabase" localSheetId="2" hidden="1">U8対戦表!$B$1:$B$49</definedName>
    <definedName name="_xlnm._FilterDatabase" localSheetId="4" hidden="1">U9対戦表!$B$1:$B$49</definedName>
    <definedName name="_xlnm.Print_Area" localSheetId="6">' エコパカップ要項'!$A$1:$K$52</definedName>
    <definedName name="_xlnm.Print_Area" localSheetId="0">U7対戦表!$A$1:$L$49</definedName>
    <definedName name="_xlnm.Print_Area" localSheetId="2">U8対戦表!$A$1:$L$49</definedName>
    <definedName name="_xlnm.Print_Area" localSheetId="4">U9対戦表!$A$1:$L$49</definedName>
    <definedName name="_xlnm.Print_Area" localSheetId="9">'チーム一覧表 '!$A$1:$G$31</definedName>
    <definedName name="_xlnm.Print_Titles" localSheetId="0">U7対戦表!$1:$1</definedName>
    <definedName name="_xlnm.Print_Titles" localSheetId="2">U8対戦表!$1:$1</definedName>
    <definedName name="_xlnm.Print_Titles" localSheetId="4">U9対戦表!$1:$1</definedName>
  </definedNames>
  <calcPr calcId="191029"/>
  <fileRecoveryPr repairLoad="1"/>
</workbook>
</file>

<file path=xl/calcChain.xml><?xml version="1.0" encoding="utf-8"?>
<calcChain xmlns="http://schemas.openxmlformats.org/spreadsheetml/2006/main">
  <c r="F20" i="50" l="1"/>
  <c r="F44" i="50"/>
  <c r="H44" i="50"/>
  <c r="F8" i="50"/>
  <c r="H8" i="50"/>
  <c r="G8" i="50" l="1"/>
  <c r="L72" i="43"/>
  <c r="L70" i="43"/>
  <c r="K70" i="43"/>
  <c r="I70" i="43"/>
  <c r="N72" i="43"/>
  <c r="N70" i="43"/>
  <c r="N68" i="43"/>
  <c r="L68" i="43"/>
  <c r="K68" i="43"/>
  <c r="I68" i="43"/>
  <c r="H68" i="43"/>
  <c r="F68" i="43"/>
  <c r="N60" i="43"/>
  <c r="N58" i="43"/>
  <c r="N56" i="43"/>
  <c r="L60" i="43"/>
  <c r="L58" i="43"/>
  <c r="L56" i="43"/>
  <c r="K58" i="43"/>
  <c r="I58" i="43"/>
  <c r="K56" i="43"/>
  <c r="I56" i="43"/>
  <c r="H56" i="43"/>
  <c r="F56" i="43"/>
  <c r="L48" i="43"/>
  <c r="N48" i="43"/>
  <c r="N46" i="43"/>
  <c r="L46" i="43"/>
  <c r="K46" i="43"/>
  <c r="I46" i="43"/>
  <c r="N44" i="43"/>
  <c r="L44" i="43"/>
  <c r="K44" i="43"/>
  <c r="I44" i="43"/>
  <c r="H44" i="43"/>
  <c r="F44" i="43"/>
  <c r="N36" i="43"/>
  <c r="L36" i="43"/>
  <c r="I34" i="43"/>
  <c r="K34" i="43"/>
  <c r="L34" i="43"/>
  <c r="N34" i="43"/>
  <c r="N32" i="43"/>
  <c r="L32" i="43"/>
  <c r="K32" i="43"/>
  <c r="I32" i="43"/>
  <c r="H32" i="43"/>
  <c r="F32" i="43"/>
  <c r="N24" i="43"/>
  <c r="L24" i="43"/>
  <c r="N22" i="43"/>
  <c r="L22" i="43"/>
  <c r="K22" i="43"/>
  <c r="I22" i="43"/>
  <c r="N20" i="43"/>
  <c r="L20" i="43"/>
  <c r="K20" i="43"/>
  <c r="I20" i="43"/>
  <c r="H20" i="43"/>
  <c r="F20" i="43"/>
  <c r="N12" i="43"/>
  <c r="L12" i="43"/>
  <c r="N10" i="43"/>
  <c r="F14" i="43" s="1"/>
  <c r="L10" i="43"/>
  <c r="K10" i="43"/>
  <c r="F12" i="43" s="1"/>
  <c r="I10" i="43"/>
  <c r="N8" i="43"/>
  <c r="C14" i="43" s="1"/>
  <c r="L8" i="43"/>
  <c r="K8" i="43"/>
  <c r="I8" i="43"/>
  <c r="H8" i="43"/>
  <c r="C10" i="43" s="1"/>
  <c r="F8" i="43"/>
  <c r="E10" i="43" s="1"/>
  <c r="N72" i="49"/>
  <c r="I74" i="49" s="1"/>
  <c r="L72" i="49"/>
  <c r="K74" i="49" s="1"/>
  <c r="N70" i="49"/>
  <c r="F74" i="49" s="1"/>
  <c r="L70" i="49"/>
  <c r="H74" i="49" s="1"/>
  <c r="K70" i="49"/>
  <c r="F72" i="49" s="1"/>
  <c r="I70" i="49"/>
  <c r="N68" i="49"/>
  <c r="C74" i="49" s="1"/>
  <c r="L68" i="49"/>
  <c r="E74" i="49" s="1"/>
  <c r="K68" i="49"/>
  <c r="C72" i="49" s="1"/>
  <c r="I68" i="49"/>
  <c r="E72" i="49" s="1"/>
  <c r="H68" i="49"/>
  <c r="C70" i="49" s="1"/>
  <c r="F68" i="49"/>
  <c r="L60" i="49"/>
  <c r="N60" i="49"/>
  <c r="I62" i="49" s="1"/>
  <c r="N58" i="49"/>
  <c r="F62" i="49" s="1"/>
  <c r="L58" i="49"/>
  <c r="H62" i="49" s="1"/>
  <c r="K58" i="49"/>
  <c r="I58" i="49"/>
  <c r="N56" i="49"/>
  <c r="C62" i="49" s="1"/>
  <c r="L56" i="49"/>
  <c r="E62" i="49" s="1"/>
  <c r="K56" i="49"/>
  <c r="C60" i="49" s="1"/>
  <c r="I56" i="49"/>
  <c r="E60" i="49" s="1"/>
  <c r="H56" i="49"/>
  <c r="F56" i="49"/>
  <c r="N48" i="49"/>
  <c r="I50" i="49" s="1"/>
  <c r="L48" i="49"/>
  <c r="K50" i="49" s="1"/>
  <c r="I46" i="49"/>
  <c r="K46" i="49"/>
  <c r="F48" i="49" s="1"/>
  <c r="L46" i="49"/>
  <c r="H50" i="49" s="1"/>
  <c r="N46" i="49"/>
  <c r="F50" i="49" s="1"/>
  <c r="N44" i="49"/>
  <c r="C50" i="49" s="1"/>
  <c r="L44" i="49"/>
  <c r="E50" i="49" s="1"/>
  <c r="K44" i="49"/>
  <c r="C48" i="49" s="1"/>
  <c r="I44" i="49"/>
  <c r="E48" i="49" s="1"/>
  <c r="H44" i="49"/>
  <c r="C46" i="49" s="1"/>
  <c r="F44" i="49"/>
  <c r="N36" i="49"/>
  <c r="I38" i="49" s="1"/>
  <c r="L36" i="49"/>
  <c r="K38" i="49" s="1"/>
  <c r="K34" i="49"/>
  <c r="F36" i="49" s="1"/>
  <c r="I34" i="49"/>
  <c r="L34" i="49"/>
  <c r="N34" i="49"/>
  <c r="F38" i="49" s="1"/>
  <c r="N32" i="49"/>
  <c r="C38" i="49" s="1"/>
  <c r="L32" i="49"/>
  <c r="E38" i="49" s="1"/>
  <c r="K32" i="49"/>
  <c r="C36" i="49" s="1"/>
  <c r="I32" i="49"/>
  <c r="E36" i="49" s="1"/>
  <c r="H32" i="49"/>
  <c r="C34" i="49" s="1"/>
  <c r="F32" i="49"/>
  <c r="E34" i="49" s="1"/>
  <c r="N24" i="49"/>
  <c r="I26" i="49" s="1"/>
  <c r="L24" i="49"/>
  <c r="K26" i="49" s="1"/>
  <c r="K22" i="49"/>
  <c r="F24" i="49" s="1"/>
  <c r="I22" i="49"/>
  <c r="L22" i="49"/>
  <c r="H26" i="49" s="1"/>
  <c r="N22" i="49"/>
  <c r="F26" i="49" s="1"/>
  <c r="N20" i="49"/>
  <c r="C26" i="49" s="1"/>
  <c r="L20" i="49"/>
  <c r="E26" i="49" s="1"/>
  <c r="K20" i="49"/>
  <c r="C24" i="49" s="1"/>
  <c r="I20" i="49"/>
  <c r="E24" i="49" s="1"/>
  <c r="H20" i="49"/>
  <c r="C22" i="49" s="1"/>
  <c r="F20" i="49"/>
  <c r="N12" i="49"/>
  <c r="L12" i="49"/>
  <c r="I10" i="49"/>
  <c r="K10" i="49"/>
  <c r="L10" i="49"/>
  <c r="N10" i="49"/>
  <c r="N8" i="49"/>
  <c r="L8" i="49"/>
  <c r="K8" i="49"/>
  <c r="I8" i="49"/>
  <c r="H8" i="49"/>
  <c r="C10" i="49" s="1"/>
  <c r="F8" i="49"/>
  <c r="N72" i="50"/>
  <c r="I74" i="50" s="1"/>
  <c r="L72" i="50"/>
  <c r="K74" i="50" s="1"/>
  <c r="I70" i="50"/>
  <c r="K70" i="50"/>
  <c r="F72" i="50" s="1"/>
  <c r="L70" i="50"/>
  <c r="H74" i="50" s="1"/>
  <c r="N70" i="50"/>
  <c r="F74" i="50" s="1"/>
  <c r="N68" i="50"/>
  <c r="C74" i="50" s="1"/>
  <c r="L68" i="50"/>
  <c r="E74" i="50" s="1"/>
  <c r="K68" i="50"/>
  <c r="C72" i="50" s="1"/>
  <c r="I68" i="50"/>
  <c r="E72" i="50" s="1"/>
  <c r="H68" i="50"/>
  <c r="C70" i="50" s="1"/>
  <c r="F68" i="50"/>
  <c r="N60" i="50"/>
  <c r="I62" i="50" s="1"/>
  <c r="L60" i="50"/>
  <c r="K62" i="50" s="1"/>
  <c r="N58" i="50"/>
  <c r="F62" i="50" s="1"/>
  <c r="L58" i="50"/>
  <c r="H62" i="50" s="1"/>
  <c r="K58" i="50"/>
  <c r="F60" i="50" s="1"/>
  <c r="I58" i="50"/>
  <c r="N56" i="50"/>
  <c r="C62" i="50" s="1"/>
  <c r="L56" i="50"/>
  <c r="E62" i="50" s="1"/>
  <c r="K56" i="50"/>
  <c r="C60" i="50" s="1"/>
  <c r="I56" i="50"/>
  <c r="E60" i="50" s="1"/>
  <c r="H56" i="50"/>
  <c r="C58" i="50" s="1"/>
  <c r="F56" i="50"/>
  <c r="N48" i="50"/>
  <c r="I50" i="50" s="1"/>
  <c r="L48" i="50"/>
  <c r="K50" i="50" s="1"/>
  <c r="N46" i="50"/>
  <c r="F50" i="50" s="1"/>
  <c r="L46" i="50"/>
  <c r="H50" i="50" s="1"/>
  <c r="K46" i="50"/>
  <c r="F48" i="50" s="1"/>
  <c r="I46" i="50"/>
  <c r="N44" i="50"/>
  <c r="C50" i="50" s="1"/>
  <c r="L44" i="50"/>
  <c r="E50" i="50" s="1"/>
  <c r="K44" i="50"/>
  <c r="C48" i="50" s="1"/>
  <c r="I44" i="50"/>
  <c r="E48" i="50" s="1"/>
  <c r="E46" i="50"/>
  <c r="N36" i="50"/>
  <c r="I38" i="50" s="1"/>
  <c r="L36" i="50"/>
  <c r="K38" i="50" s="1"/>
  <c r="N34" i="50"/>
  <c r="F38" i="50" s="1"/>
  <c r="L34" i="50"/>
  <c r="H38" i="50" s="1"/>
  <c r="K34" i="50"/>
  <c r="F36" i="50" s="1"/>
  <c r="I34" i="50"/>
  <c r="H36" i="50" s="1"/>
  <c r="N32" i="50"/>
  <c r="C38" i="50" s="1"/>
  <c r="L32" i="50"/>
  <c r="E38" i="50" s="1"/>
  <c r="K32" i="50"/>
  <c r="C36" i="50" s="1"/>
  <c r="I32" i="50"/>
  <c r="E36" i="50" s="1"/>
  <c r="H32" i="50"/>
  <c r="C34" i="50" s="1"/>
  <c r="F32" i="50"/>
  <c r="N24" i="50"/>
  <c r="I26" i="50" s="1"/>
  <c r="L24" i="50"/>
  <c r="K26" i="50" s="1"/>
  <c r="N22" i="50"/>
  <c r="F26" i="50" s="1"/>
  <c r="L22" i="50"/>
  <c r="H26" i="50" s="1"/>
  <c r="N20" i="50"/>
  <c r="C26" i="50" s="1"/>
  <c r="L20" i="50"/>
  <c r="E26" i="50" s="1"/>
  <c r="K22" i="50"/>
  <c r="F24" i="50" s="1"/>
  <c r="I22" i="50"/>
  <c r="K20" i="50"/>
  <c r="C24" i="50" s="1"/>
  <c r="I20" i="50"/>
  <c r="E24" i="50" s="1"/>
  <c r="H20" i="50"/>
  <c r="C22" i="50" s="1"/>
  <c r="N12" i="50"/>
  <c r="I14" i="50" s="1"/>
  <c r="L12" i="50"/>
  <c r="K14" i="50" s="1"/>
  <c r="N10" i="50"/>
  <c r="F14" i="50" s="1"/>
  <c r="L10" i="50"/>
  <c r="H14" i="50" s="1"/>
  <c r="K10" i="50"/>
  <c r="F12" i="50" s="1"/>
  <c r="I10" i="50"/>
  <c r="N8" i="50"/>
  <c r="C14" i="50" s="1"/>
  <c r="L8" i="50"/>
  <c r="E14" i="50" s="1"/>
  <c r="K8" i="50"/>
  <c r="C12" i="50" s="1"/>
  <c r="I8" i="50"/>
  <c r="E12" i="50" s="1"/>
  <c r="E10" i="50"/>
  <c r="C46" i="50"/>
  <c r="C10" i="50"/>
  <c r="I6" i="50"/>
  <c r="C58" i="49"/>
  <c r="K62" i="49"/>
  <c r="F60" i="49"/>
  <c r="H38" i="49"/>
  <c r="R68" i="49" l="1"/>
  <c r="R34" i="49"/>
  <c r="R10" i="49"/>
  <c r="R46" i="49"/>
  <c r="R70" i="49"/>
  <c r="R50" i="49"/>
  <c r="R56" i="49"/>
  <c r="R48" i="49"/>
  <c r="R38" i="49"/>
  <c r="R44" i="49"/>
  <c r="R26" i="49"/>
  <c r="R22" i="49"/>
  <c r="R74" i="50"/>
  <c r="R46" i="50"/>
  <c r="R38" i="50"/>
  <c r="R32" i="50"/>
  <c r="R32" i="49"/>
  <c r="R20" i="49"/>
  <c r="R20" i="43"/>
  <c r="R50" i="50"/>
  <c r="R62" i="50"/>
  <c r="R56" i="50"/>
  <c r="R68" i="50"/>
  <c r="R44" i="50"/>
  <c r="R14" i="50"/>
  <c r="R34" i="50"/>
  <c r="R10" i="50"/>
  <c r="R26" i="50"/>
  <c r="R36" i="50"/>
  <c r="R20" i="50"/>
  <c r="R8" i="50"/>
  <c r="R62" i="49"/>
  <c r="R74" i="49"/>
  <c r="R60" i="49"/>
  <c r="E58" i="49"/>
  <c r="R58" i="49" s="1"/>
  <c r="R24" i="49"/>
  <c r="H72" i="50"/>
  <c r="R72" i="50" s="1"/>
  <c r="H48" i="50"/>
  <c r="G48" i="50" s="1"/>
  <c r="H60" i="50"/>
  <c r="G60" i="50" s="1"/>
  <c r="E70" i="50"/>
  <c r="D70" i="50" s="1"/>
  <c r="E58" i="50"/>
  <c r="D58" i="50" s="1"/>
  <c r="H12" i="50"/>
  <c r="R12" i="50" s="1"/>
  <c r="H24" i="50"/>
  <c r="R24" i="50" s="1"/>
  <c r="E34" i="50"/>
  <c r="D34" i="50" s="1"/>
  <c r="E22" i="50"/>
  <c r="D22" i="50" s="1"/>
  <c r="H72" i="49"/>
  <c r="R72" i="49" s="1"/>
  <c r="H60" i="49"/>
  <c r="H48" i="49"/>
  <c r="E46" i="49"/>
  <c r="D46" i="49" s="1"/>
  <c r="P46" i="49" s="1"/>
  <c r="E70" i="49"/>
  <c r="D70" i="49" s="1"/>
  <c r="H24" i="49"/>
  <c r="H36" i="49"/>
  <c r="G36" i="49" s="1"/>
  <c r="R8" i="49"/>
  <c r="E22" i="49"/>
  <c r="R56" i="43"/>
  <c r="R44" i="43"/>
  <c r="R32" i="43"/>
  <c r="R68" i="43"/>
  <c r="E12" i="49"/>
  <c r="F12" i="49"/>
  <c r="M12" i="49"/>
  <c r="K14" i="49"/>
  <c r="F14" i="49"/>
  <c r="H14" i="49"/>
  <c r="C14" i="49"/>
  <c r="E14" i="49"/>
  <c r="C12" i="49"/>
  <c r="S4" i="49"/>
  <c r="C70" i="43"/>
  <c r="I74" i="43"/>
  <c r="K74" i="43"/>
  <c r="F74" i="43"/>
  <c r="H74" i="43"/>
  <c r="F72" i="43"/>
  <c r="H72" i="43"/>
  <c r="E74" i="43"/>
  <c r="C72" i="43"/>
  <c r="E72" i="43"/>
  <c r="I62" i="43"/>
  <c r="K62" i="43"/>
  <c r="F62" i="43"/>
  <c r="H62" i="43"/>
  <c r="F60" i="43"/>
  <c r="H60" i="43"/>
  <c r="C62" i="43"/>
  <c r="E62" i="43"/>
  <c r="C60" i="43"/>
  <c r="E60" i="43"/>
  <c r="C58" i="43"/>
  <c r="I50" i="43"/>
  <c r="K50" i="43"/>
  <c r="F50" i="43"/>
  <c r="H50" i="43"/>
  <c r="F48" i="43"/>
  <c r="H48" i="43"/>
  <c r="C50" i="43"/>
  <c r="E50" i="43"/>
  <c r="E48" i="43"/>
  <c r="C46" i="43"/>
  <c r="F26" i="43"/>
  <c r="K38" i="43"/>
  <c r="F38" i="43"/>
  <c r="H38" i="43"/>
  <c r="F36" i="43"/>
  <c r="H36" i="43"/>
  <c r="C38" i="43"/>
  <c r="E38" i="43"/>
  <c r="C36" i="43"/>
  <c r="E36" i="43"/>
  <c r="C34" i="43"/>
  <c r="E34" i="43"/>
  <c r="C22" i="43"/>
  <c r="C18" i="43"/>
  <c r="E22" i="43"/>
  <c r="K26" i="43"/>
  <c r="H26" i="43"/>
  <c r="F24" i="43"/>
  <c r="C26" i="43"/>
  <c r="E26" i="43"/>
  <c r="C24" i="43"/>
  <c r="E24" i="43"/>
  <c r="I14" i="43"/>
  <c r="L13" i="43"/>
  <c r="I11" i="43"/>
  <c r="E14" i="43"/>
  <c r="C12" i="43"/>
  <c r="E12" i="43"/>
  <c r="G14" i="50"/>
  <c r="J74" i="50"/>
  <c r="G74" i="50"/>
  <c r="D74" i="50"/>
  <c r="M72" i="50"/>
  <c r="G72" i="50"/>
  <c r="D72" i="50"/>
  <c r="M70" i="50"/>
  <c r="J70" i="50"/>
  <c r="M68" i="50"/>
  <c r="J68" i="50"/>
  <c r="G68" i="50"/>
  <c r="J62" i="50"/>
  <c r="G62" i="50"/>
  <c r="D62" i="50"/>
  <c r="M60" i="50"/>
  <c r="D60" i="50"/>
  <c r="M58" i="50"/>
  <c r="J58" i="50"/>
  <c r="M56" i="50"/>
  <c r="J56" i="50"/>
  <c r="G56" i="50"/>
  <c r="J50" i="50"/>
  <c r="G50" i="50"/>
  <c r="D50" i="50"/>
  <c r="M48" i="50"/>
  <c r="D48" i="50"/>
  <c r="M46" i="50"/>
  <c r="J46" i="50"/>
  <c r="D46" i="50"/>
  <c r="M44" i="50"/>
  <c r="J44" i="50"/>
  <c r="G44" i="50"/>
  <c r="J38" i="50"/>
  <c r="G38" i="50"/>
  <c r="D38" i="50"/>
  <c r="M36" i="50"/>
  <c r="G36" i="50"/>
  <c r="D36" i="50"/>
  <c r="M34" i="50"/>
  <c r="J34" i="50"/>
  <c r="M32" i="50"/>
  <c r="J32" i="50"/>
  <c r="G32" i="50"/>
  <c r="J26" i="50"/>
  <c r="G26" i="50"/>
  <c r="D26" i="50"/>
  <c r="M24" i="50"/>
  <c r="D24" i="50"/>
  <c r="M22" i="50"/>
  <c r="J22" i="50"/>
  <c r="M20" i="50"/>
  <c r="J20" i="50"/>
  <c r="G20" i="50"/>
  <c r="I15" i="50"/>
  <c r="J14" i="50"/>
  <c r="D14" i="50"/>
  <c r="L13" i="50"/>
  <c r="M12" i="50"/>
  <c r="D12" i="50"/>
  <c r="L11" i="50"/>
  <c r="I11" i="50"/>
  <c r="M10" i="50"/>
  <c r="J10" i="50"/>
  <c r="D10" i="50"/>
  <c r="M8" i="50"/>
  <c r="J8" i="50"/>
  <c r="J74" i="49"/>
  <c r="G74" i="49"/>
  <c r="D74" i="49"/>
  <c r="M72" i="49"/>
  <c r="G72" i="49"/>
  <c r="D72" i="49"/>
  <c r="M70" i="49"/>
  <c r="J70" i="49"/>
  <c r="M68" i="49"/>
  <c r="J68" i="49"/>
  <c r="G68" i="49"/>
  <c r="J62" i="49"/>
  <c r="G62" i="49"/>
  <c r="D62" i="49"/>
  <c r="M60" i="49"/>
  <c r="D60" i="49"/>
  <c r="M58" i="49"/>
  <c r="J58" i="49"/>
  <c r="D58" i="49"/>
  <c r="M56" i="49"/>
  <c r="J56" i="49"/>
  <c r="G56" i="49"/>
  <c r="J50" i="49"/>
  <c r="G50" i="49"/>
  <c r="D50" i="49"/>
  <c r="M48" i="49"/>
  <c r="G48" i="49"/>
  <c r="D48" i="49"/>
  <c r="M46" i="49"/>
  <c r="J46" i="49"/>
  <c r="M44" i="49"/>
  <c r="J44" i="49"/>
  <c r="G44" i="49"/>
  <c r="J38" i="49"/>
  <c r="G38" i="49"/>
  <c r="D38" i="49"/>
  <c r="P38" i="49" s="1"/>
  <c r="M36" i="49"/>
  <c r="D36" i="49"/>
  <c r="M34" i="49"/>
  <c r="J34" i="49"/>
  <c r="D34" i="49"/>
  <c r="M32" i="49"/>
  <c r="J32" i="49"/>
  <c r="G32" i="49"/>
  <c r="P32" i="49" s="1"/>
  <c r="C42" i="49"/>
  <c r="F42" i="49"/>
  <c r="I42" i="49"/>
  <c r="L42" i="49"/>
  <c r="C54" i="49"/>
  <c r="F54" i="49"/>
  <c r="I54" i="49"/>
  <c r="L54" i="49"/>
  <c r="J26" i="49"/>
  <c r="G26" i="49"/>
  <c r="D26" i="49"/>
  <c r="M24" i="49"/>
  <c r="D24" i="49"/>
  <c r="M22" i="49"/>
  <c r="J22" i="49"/>
  <c r="D22" i="49"/>
  <c r="M20" i="49"/>
  <c r="J20" i="49"/>
  <c r="G20" i="49"/>
  <c r="I11" i="49"/>
  <c r="J10" i="49"/>
  <c r="M60" i="43"/>
  <c r="M56" i="43"/>
  <c r="M44" i="43"/>
  <c r="G44" i="43"/>
  <c r="J32" i="43"/>
  <c r="L23" i="43"/>
  <c r="K49" i="54"/>
  <c r="L49" i="54"/>
  <c r="L48" i="54"/>
  <c r="K48" i="54"/>
  <c r="K47" i="54"/>
  <c r="L47" i="54"/>
  <c r="L46" i="54"/>
  <c r="K46" i="54"/>
  <c r="K45" i="54"/>
  <c r="L45" i="54"/>
  <c r="L44" i="54"/>
  <c r="K44" i="54"/>
  <c r="K43" i="54"/>
  <c r="L43" i="54"/>
  <c r="L42" i="54"/>
  <c r="K42" i="54"/>
  <c r="K41" i="54"/>
  <c r="L41" i="54"/>
  <c r="L37" i="54"/>
  <c r="K37" i="54"/>
  <c r="K36" i="54"/>
  <c r="L36" i="54"/>
  <c r="L35" i="54"/>
  <c r="K35" i="54"/>
  <c r="K34" i="54"/>
  <c r="L34" i="54"/>
  <c r="L33" i="54"/>
  <c r="K33" i="54"/>
  <c r="K32" i="54"/>
  <c r="L32" i="54"/>
  <c r="L31" i="54"/>
  <c r="K31" i="54"/>
  <c r="K30" i="54"/>
  <c r="L30" i="54"/>
  <c r="L29" i="54"/>
  <c r="K29" i="54"/>
  <c r="K25" i="54"/>
  <c r="L25" i="54"/>
  <c r="L24" i="54"/>
  <c r="K24" i="54"/>
  <c r="K23" i="54"/>
  <c r="L23" i="54"/>
  <c r="L22" i="54"/>
  <c r="K22" i="54"/>
  <c r="K21" i="54"/>
  <c r="L21" i="54"/>
  <c r="L20" i="54"/>
  <c r="K20" i="54"/>
  <c r="K19" i="54"/>
  <c r="L19" i="54"/>
  <c r="L18" i="54"/>
  <c r="K18" i="54"/>
  <c r="K17" i="54"/>
  <c r="L17" i="54"/>
  <c r="L13" i="54"/>
  <c r="K13" i="54"/>
  <c r="K12" i="54"/>
  <c r="L12" i="54"/>
  <c r="L11" i="54"/>
  <c r="K11" i="54"/>
  <c r="K10" i="54"/>
  <c r="L10" i="54"/>
  <c r="L9" i="54"/>
  <c r="K9" i="54"/>
  <c r="K8" i="54"/>
  <c r="L8" i="54"/>
  <c r="L7" i="54"/>
  <c r="K7" i="54"/>
  <c r="K6" i="54"/>
  <c r="L6" i="54"/>
  <c r="L5" i="54"/>
  <c r="K5" i="54"/>
  <c r="L49" i="55"/>
  <c r="K49" i="55"/>
  <c r="L48" i="55"/>
  <c r="K48" i="55"/>
  <c r="L47" i="55"/>
  <c r="K47" i="55"/>
  <c r="L46" i="55"/>
  <c r="K46" i="55"/>
  <c r="L45" i="55"/>
  <c r="K45" i="55"/>
  <c r="L44" i="55"/>
  <c r="K44" i="55"/>
  <c r="L43" i="55"/>
  <c r="K43" i="55"/>
  <c r="L42" i="55"/>
  <c r="K42" i="55"/>
  <c r="L41" i="55"/>
  <c r="K41" i="55"/>
  <c r="L37" i="55"/>
  <c r="K37" i="55"/>
  <c r="L36" i="55"/>
  <c r="K36" i="55"/>
  <c r="L35" i="55"/>
  <c r="K35" i="55"/>
  <c r="L34" i="55"/>
  <c r="K34" i="55"/>
  <c r="L33" i="55"/>
  <c r="K33" i="55"/>
  <c r="L32" i="55"/>
  <c r="K32" i="55"/>
  <c r="L31" i="55"/>
  <c r="K31" i="55"/>
  <c r="L30" i="55"/>
  <c r="K30" i="55"/>
  <c r="L29" i="55"/>
  <c r="K29" i="55"/>
  <c r="L25" i="55"/>
  <c r="K25" i="55"/>
  <c r="L24" i="55"/>
  <c r="K24" i="55"/>
  <c r="K23" i="55"/>
  <c r="L23" i="55"/>
  <c r="L22" i="55"/>
  <c r="K22" i="55"/>
  <c r="K21" i="55"/>
  <c r="L21" i="55"/>
  <c r="L20" i="55"/>
  <c r="K20" i="55"/>
  <c r="K19" i="55"/>
  <c r="L19" i="55"/>
  <c r="L18" i="55"/>
  <c r="K18" i="55"/>
  <c r="K17" i="55"/>
  <c r="L17" i="55"/>
  <c r="L13" i="55"/>
  <c r="K13" i="55"/>
  <c r="K12" i="55"/>
  <c r="L12" i="55"/>
  <c r="L11" i="55"/>
  <c r="K11" i="55"/>
  <c r="K10" i="55"/>
  <c r="L10" i="55"/>
  <c r="L9" i="55"/>
  <c r="K9" i="55"/>
  <c r="K8" i="55"/>
  <c r="L8" i="55"/>
  <c r="L7" i="55"/>
  <c r="K7" i="55"/>
  <c r="K6" i="55"/>
  <c r="L6" i="55"/>
  <c r="L5" i="55"/>
  <c r="K5" i="55"/>
  <c r="G24" i="50" l="1"/>
  <c r="Q24" i="50" s="1"/>
  <c r="R36" i="49"/>
  <c r="S34" i="49" s="1"/>
  <c r="R22" i="50"/>
  <c r="S22" i="50" s="1"/>
  <c r="R60" i="50"/>
  <c r="R48" i="50"/>
  <c r="R70" i="50"/>
  <c r="S70" i="50" s="1"/>
  <c r="R58" i="50"/>
  <c r="S58" i="50" s="1"/>
  <c r="R12" i="49"/>
  <c r="R34" i="43"/>
  <c r="O44" i="50"/>
  <c r="G12" i="50"/>
  <c r="Q12" i="50" s="1"/>
  <c r="G60" i="49"/>
  <c r="G24" i="49"/>
  <c r="R62" i="43"/>
  <c r="R50" i="43"/>
  <c r="R36" i="43"/>
  <c r="R70" i="43"/>
  <c r="R60" i="43"/>
  <c r="R72" i="43"/>
  <c r="R22" i="43"/>
  <c r="S46" i="50"/>
  <c r="R10" i="43"/>
  <c r="R8" i="43"/>
  <c r="P56" i="49"/>
  <c r="Q56" i="49"/>
  <c r="S58" i="49"/>
  <c r="J34" i="43"/>
  <c r="M36" i="43"/>
  <c r="J44" i="43"/>
  <c r="O44" i="43" s="1"/>
  <c r="G48" i="43"/>
  <c r="P26" i="50"/>
  <c r="L11" i="43"/>
  <c r="Q10" i="50"/>
  <c r="I23" i="43"/>
  <c r="S8" i="50"/>
  <c r="H12" i="49"/>
  <c r="G12" i="49" s="1"/>
  <c r="O26" i="49"/>
  <c r="M70" i="43"/>
  <c r="K14" i="43"/>
  <c r="J14" i="43" s="1"/>
  <c r="D50" i="43"/>
  <c r="L25" i="43"/>
  <c r="M34" i="43"/>
  <c r="J58" i="43"/>
  <c r="M20" i="43"/>
  <c r="M22" i="43"/>
  <c r="D34" i="43"/>
  <c r="G36" i="43"/>
  <c r="D36" i="43"/>
  <c r="D10" i="43"/>
  <c r="D62" i="43"/>
  <c r="I38" i="43"/>
  <c r="R38" i="43" s="1"/>
  <c r="J46" i="43"/>
  <c r="C48" i="43"/>
  <c r="R48" i="43" s="1"/>
  <c r="D14" i="49"/>
  <c r="O20" i="49"/>
  <c r="Q24" i="49"/>
  <c r="P74" i="49"/>
  <c r="M24" i="43"/>
  <c r="H12" i="43"/>
  <c r="H14" i="43"/>
  <c r="G14" i="43" s="1"/>
  <c r="I26" i="43"/>
  <c r="I27" i="43" s="1"/>
  <c r="E58" i="43"/>
  <c r="D58" i="43" s="1"/>
  <c r="M68" i="43"/>
  <c r="E70" i="43"/>
  <c r="D70" i="43" s="1"/>
  <c r="C74" i="43"/>
  <c r="R74" i="43" s="1"/>
  <c r="D12" i="49"/>
  <c r="G14" i="49"/>
  <c r="O22" i="49"/>
  <c r="O24" i="49"/>
  <c r="H24" i="43"/>
  <c r="G24" i="43" s="1"/>
  <c r="O24" i="43" s="1"/>
  <c r="E46" i="43"/>
  <c r="R46" i="43" s="1"/>
  <c r="I14" i="49"/>
  <c r="I15" i="49" s="1"/>
  <c r="P74" i="50"/>
  <c r="O68" i="50"/>
  <c r="O58" i="50"/>
  <c r="O36" i="50"/>
  <c r="P34" i="50"/>
  <c r="P20" i="50"/>
  <c r="Q38" i="50"/>
  <c r="Q56" i="50"/>
  <c r="Q72" i="50"/>
  <c r="Q50" i="50"/>
  <c r="P32" i="50"/>
  <c r="P46" i="50"/>
  <c r="O22" i="50"/>
  <c r="P44" i="50"/>
  <c r="P48" i="50"/>
  <c r="S70" i="49"/>
  <c r="O70" i="49"/>
  <c r="O68" i="49"/>
  <c r="Q62" i="49"/>
  <c r="O56" i="49"/>
  <c r="Q50" i="49"/>
  <c r="O34" i="49"/>
  <c r="P26" i="49"/>
  <c r="R4" i="49"/>
  <c r="E10" i="49"/>
  <c r="Q4" i="49"/>
  <c r="S22" i="49"/>
  <c r="S20" i="49"/>
  <c r="G8" i="49"/>
  <c r="P4" i="49"/>
  <c r="L13" i="49"/>
  <c r="M10" i="49"/>
  <c r="M8" i="49"/>
  <c r="J8" i="49"/>
  <c r="D38" i="43"/>
  <c r="G74" i="43"/>
  <c r="D72" i="43"/>
  <c r="J74" i="43"/>
  <c r="G72" i="43"/>
  <c r="M72" i="43"/>
  <c r="J70" i="43"/>
  <c r="J68" i="43"/>
  <c r="G68" i="43"/>
  <c r="G62" i="43"/>
  <c r="D60" i="43"/>
  <c r="J62" i="43"/>
  <c r="G60" i="43"/>
  <c r="M58" i="43"/>
  <c r="J56" i="43"/>
  <c r="G56" i="43"/>
  <c r="G50" i="43"/>
  <c r="J50" i="43"/>
  <c r="P50" i="43" s="1"/>
  <c r="M48" i="43"/>
  <c r="M46" i="43"/>
  <c r="G38" i="43"/>
  <c r="M32" i="43"/>
  <c r="G32" i="43"/>
  <c r="Q32" i="43" s="1"/>
  <c r="D24" i="43"/>
  <c r="D26" i="43"/>
  <c r="D12" i="43"/>
  <c r="G26" i="43"/>
  <c r="D22" i="43"/>
  <c r="J22" i="43"/>
  <c r="J20" i="43"/>
  <c r="G20" i="43"/>
  <c r="J10" i="43"/>
  <c r="M12" i="43"/>
  <c r="M10" i="43"/>
  <c r="D14" i="43"/>
  <c r="M8" i="43"/>
  <c r="J8" i="43"/>
  <c r="G8" i="43"/>
  <c r="Q74" i="50"/>
  <c r="O70" i="50"/>
  <c r="Q8" i="50"/>
  <c r="P70" i="50"/>
  <c r="Q60" i="49"/>
  <c r="P58" i="49"/>
  <c r="P44" i="49"/>
  <c r="S44" i="49"/>
  <c r="Q20" i="49"/>
  <c r="S26" i="49"/>
  <c r="O72" i="49"/>
  <c r="Q74" i="49"/>
  <c r="S38" i="49"/>
  <c r="O44" i="49"/>
  <c r="S46" i="49"/>
  <c r="Q48" i="49"/>
  <c r="O58" i="49"/>
  <c r="P62" i="49"/>
  <c r="S62" i="49"/>
  <c r="S68" i="49"/>
  <c r="Q22" i="49"/>
  <c r="P24" i="49"/>
  <c r="S24" i="49"/>
  <c r="O32" i="49"/>
  <c r="P34" i="49"/>
  <c r="Q36" i="49"/>
  <c r="Q38" i="49"/>
  <c r="O46" i="49"/>
  <c r="P50" i="49"/>
  <c r="S50" i="49"/>
  <c r="P70" i="49"/>
  <c r="Q72" i="49"/>
  <c r="S74" i="49"/>
  <c r="S32" i="50"/>
  <c r="S74" i="50"/>
  <c r="S26" i="50"/>
  <c r="O32" i="50"/>
  <c r="Q36" i="50"/>
  <c r="O46" i="50"/>
  <c r="Q48" i="50"/>
  <c r="P50" i="50"/>
  <c r="S50" i="50"/>
  <c r="Q58" i="50"/>
  <c r="Q60" i="50"/>
  <c r="S62" i="50"/>
  <c r="O72" i="50"/>
  <c r="O8" i="50"/>
  <c r="O10" i="50"/>
  <c r="P14" i="50"/>
  <c r="O20" i="50"/>
  <c r="P22" i="50"/>
  <c r="P24" i="50"/>
  <c r="Q26" i="50"/>
  <c r="O34" i="50"/>
  <c r="S34" i="50"/>
  <c r="P38" i="50"/>
  <c r="S38" i="50"/>
  <c r="O56" i="50"/>
  <c r="P62" i="50"/>
  <c r="P68" i="50"/>
  <c r="S68" i="50"/>
  <c r="Q14" i="50"/>
  <c r="S12" i="50"/>
  <c r="S10" i="50"/>
  <c r="S14" i="50"/>
  <c r="Q68" i="50"/>
  <c r="S72" i="50"/>
  <c r="P72" i="50"/>
  <c r="O74" i="50"/>
  <c r="Q70" i="50"/>
  <c r="P56" i="50"/>
  <c r="P58" i="50"/>
  <c r="Q62" i="50"/>
  <c r="O60" i="50"/>
  <c r="P60" i="50"/>
  <c r="O62" i="50"/>
  <c r="Q44" i="50"/>
  <c r="Q46" i="50"/>
  <c r="O48" i="50"/>
  <c r="S48" i="50"/>
  <c r="O50" i="50"/>
  <c r="S44" i="50"/>
  <c r="Q32" i="50"/>
  <c r="S36" i="50"/>
  <c r="P36" i="50"/>
  <c r="O38" i="50"/>
  <c r="Q34" i="50"/>
  <c r="Q20" i="50"/>
  <c r="Q22" i="50"/>
  <c r="O24" i="50"/>
  <c r="S24" i="50"/>
  <c r="O26" i="50"/>
  <c r="S20" i="50"/>
  <c r="P8" i="50"/>
  <c r="P10" i="50"/>
  <c r="O14" i="50"/>
  <c r="P68" i="49"/>
  <c r="S72" i="49"/>
  <c r="P72" i="49"/>
  <c r="O74" i="49"/>
  <c r="Q68" i="49"/>
  <c r="Q70" i="49"/>
  <c r="Q58" i="49"/>
  <c r="O60" i="49"/>
  <c r="S60" i="49"/>
  <c r="P60" i="49"/>
  <c r="O62" i="49"/>
  <c r="S56" i="49"/>
  <c r="Q44" i="49"/>
  <c r="Q46" i="49"/>
  <c r="O48" i="49"/>
  <c r="S48" i="49"/>
  <c r="P48" i="49"/>
  <c r="O50" i="49"/>
  <c r="Q32" i="49"/>
  <c r="Q34" i="49"/>
  <c r="O36" i="49"/>
  <c r="P36" i="49"/>
  <c r="O38" i="49"/>
  <c r="P20" i="49"/>
  <c r="P22" i="49"/>
  <c r="Q26" i="49"/>
  <c r="L5" i="51"/>
  <c r="K5" i="51"/>
  <c r="K6" i="51"/>
  <c r="L6" i="51"/>
  <c r="L7" i="51"/>
  <c r="K7" i="51"/>
  <c r="K8" i="51"/>
  <c r="L8" i="51"/>
  <c r="L9" i="51"/>
  <c r="K9" i="51"/>
  <c r="K10" i="51"/>
  <c r="L10" i="51"/>
  <c r="L11" i="51"/>
  <c r="K11" i="51"/>
  <c r="K12" i="51"/>
  <c r="L12" i="51"/>
  <c r="L13" i="51"/>
  <c r="K13" i="51"/>
  <c r="K17" i="51"/>
  <c r="L17" i="51"/>
  <c r="L18" i="51"/>
  <c r="K18" i="51"/>
  <c r="K19" i="51"/>
  <c r="L19" i="51"/>
  <c r="L20" i="51"/>
  <c r="K20" i="51"/>
  <c r="K21" i="51"/>
  <c r="L21" i="51"/>
  <c r="L22" i="51"/>
  <c r="K22" i="51"/>
  <c r="K23" i="51"/>
  <c r="L23" i="51"/>
  <c r="L24" i="51"/>
  <c r="K24" i="51"/>
  <c r="K25" i="51"/>
  <c r="L25" i="51"/>
  <c r="L29" i="51"/>
  <c r="K29" i="51"/>
  <c r="K30" i="51"/>
  <c r="L30" i="51"/>
  <c r="L31" i="51"/>
  <c r="K31" i="51"/>
  <c r="K32" i="51"/>
  <c r="L32" i="51"/>
  <c r="L33" i="51"/>
  <c r="K33" i="51"/>
  <c r="K34" i="51"/>
  <c r="L34" i="51"/>
  <c r="L35" i="51"/>
  <c r="K35" i="51"/>
  <c r="K36" i="51"/>
  <c r="L36" i="51"/>
  <c r="L37" i="51"/>
  <c r="K37" i="51"/>
  <c r="K41" i="51"/>
  <c r="L41" i="51"/>
  <c r="L42" i="51"/>
  <c r="K42" i="51"/>
  <c r="K43" i="51"/>
  <c r="L43" i="51"/>
  <c r="L44" i="51"/>
  <c r="K44" i="51"/>
  <c r="K45" i="51"/>
  <c r="L45" i="51"/>
  <c r="L46" i="51"/>
  <c r="K46" i="51"/>
  <c r="K47" i="51"/>
  <c r="L47" i="51"/>
  <c r="L48" i="51"/>
  <c r="K48" i="51"/>
  <c r="K49" i="51"/>
  <c r="L49" i="51"/>
  <c r="S60" i="50" l="1"/>
  <c r="S56" i="50"/>
  <c r="S32" i="49"/>
  <c r="S36" i="49"/>
  <c r="P56" i="43"/>
  <c r="O12" i="49"/>
  <c r="O12" i="50"/>
  <c r="P12" i="50"/>
  <c r="R14" i="49"/>
  <c r="P12" i="49"/>
  <c r="P34" i="43"/>
  <c r="O36" i="43"/>
  <c r="O50" i="43"/>
  <c r="R58" i="43"/>
  <c r="S56" i="43" s="1"/>
  <c r="Q44" i="43"/>
  <c r="R26" i="43"/>
  <c r="Q50" i="43"/>
  <c r="P44" i="43"/>
  <c r="D46" i="43"/>
  <c r="O46" i="43" s="1"/>
  <c r="R24" i="43"/>
  <c r="S24" i="43" s="1"/>
  <c r="I15" i="43"/>
  <c r="R14" i="43"/>
  <c r="G12" i="43"/>
  <c r="Q12" i="43" s="1"/>
  <c r="R12" i="43"/>
  <c r="S8" i="43" s="1"/>
  <c r="Q56" i="43"/>
  <c r="P60" i="43"/>
  <c r="O58" i="43"/>
  <c r="P62" i="43"/>
  <c r="O32" i="43"/>
  <c r="O68" i="43"/>
  <c r="Q36" i="43"/>
  <c r="O34" i="43"/>
  <c r="O14" i="49"/>
  <c r="Q12" i="49"/>
  <c r="J14" i="49"/>
  <c r="Q14" i="49" s="1"/>
  <c r="S8" i="49"/>
  <c r="Q34" i="43"/>
  <c r="J26" i="43"/>
  <c r="Q26" i="43" s="1"/>
  <c r="Q60" i="43"/>
  <c r="P68" i="43"/>
  <c r="Q72" i="43"/>
  <c r="Q14" i="43"/>
  <c r="Q10" i="43"/>
  <c r="P10" i="43"/>
  <c r="P36" i="43"/>
  <c r="O26" i="43"/>
  <c r="O56" i="43"/>
  <c r="S36" i="43"/>
  <c r="S38" i="43"/>
  <c r="S34" i="43"/>
  <c r="Q70" i="43"/>
  <c r="O70" i="43"/>
  <c r="P70" i="43"/>
  <c r="O62" i="43"/>
  <c r="P72" i="43"/>
  <c r="O60" i="43"/>
  <c r="Q58" i="43"/>
  <c r="O8" i="43"/>
  <c r="Q22" i="43"/>
  <c r="D10" i="49"/>
  <c r="Q10" i="49" s="1"/>
  <c r="P58" i="43"/>
  <c r="O72" i="43"/>
  <c r="Q62" i="43"/>
  <c r="J38" i="43"/>
  <c r="I39" i="43"/>
  <c r="P32" i="43"/>
  <c r="Q68" i="43"/>
  <c r="O20" i="43"/>
  <c r="P8" i="49"/>
  <c r="D74" i="43"/>
  <c r="P74" i="43" s="1"/>
  <c r="D48" i="43"/>
  <c r="Q8" i="49"/>
  <c r="O8" i="49"/>
  <c r="S32" i="43"/>
  <c r="Q24" i="43"/>
  <c r="P24" i="43"/>
  <c r="P22" i="43"/>
  <c r="O22" i="43"/>
  <c r="O14" i="43"/>
  <c r="O12" i="43"/>
  <c r="P14" i="43"/>
  <c r="P20" i="43"/>
  <c r="Q20" i="43"/>
  <c r="S22" i="43"/>
  <c r="P12" i="43"/>
  <c r="Q8" i="43"/>
  <c r="P8" i="43"/>
  <c r="O10" i="43"/>
  <c r="L66" i="50"/>
  <c r="I66" i="50"/>
  <c r="F66" i="50"/>
  <c r="C66" i="50"/>
  <c r="L54" i="50"/>
  <c r="I54" i="50"/>
  <c r="F54" i="50"/>
  <c r="C54" i="50"/>
  <c r="L42" i="50"/>
  <c r="I42" i="50"/>
  <c r="F42" i="50"/>
  <c r="C42" i="50"/>
  <c r="L30" i="50"/>
  <c r="I30" i="50"/>
  <c r="F30" i="50"/>
  <c r="C30" i="50"/>
  <c r="L18" i="50"/>
  <c r="I18" i="50"/>
  <c r="F18" i="50"/>
  <c r="C18" i="50"/>
  <c r="L6" i="50"/>
  <c r="F6" i="50"/>
  <c r="C6" i="50"/>
  <c r="L66" i="49"/>
  <c r="I66" i="49"/>
  <c r="F66" i="49"/>
  <c r="C66" i="49"/>
  <c r="L30" i="49"/>
  <c r="I30" i="49"/>
  <c r="F30" i="49"/>
  <c r="C30" i="49"/>
  <c r="L18" i="49"/>
  <c r="I18" i="49"/>
  <c r="F18" i="49"/>
  <c r="C18" i="49"/>
  <c r="L6" i="49"/>
  <c r="I6" i="49"/>
  <c r="F6" i="49"/>
  <c r="C6" i="49"/>
  <c r="C6" i="43"/>
  <c r="F6" i="43"/>
  <c r="I6" i="43"/>
  <c r="L6" i="43"/>
  <c r="F18" i="43"/>
  <c r="I18" i="43"/>
  <c r="L18" i="43"/>
  <c r="C30" i="43"/>
  <c r="F30" i="43"/>
  <c r="I30" i="43"/>
  <c r="L30" i="43"/>
  <c r="C42" i="43"/>
  <c r="F42" i="43"/>
  <c r="I42" i="43"/>
  <c r="L42" i="43"/>
  <c r="C54" i="43"/>
  <c r="F54" i="43"/>
  <c r="I54" i="43"/>
  <c r="L54" i="43"/>
  <c r="C66" i="43"/>
  <c r="F66" i="43"/>
  <c r="I66" i="43"/>
  <c r="L66" i="43"/>
  <c r="S20" i="43" l="1"/>
  <c r="P26" i="43"/>
  <c r="S26" i="43"/>
  <c r="Q46" i="43"/>
  <c r="P46" i="43"/>
  <c r="S68" i="43"/>
  <c r="S58" i="43"/>
  <c r="S12" i="49"/>
  <c r="S14" i="49"/>
  <c r="S10" i="49"/>
  <c r="S10" i="43"/>
  <c r="S12" i="43"/>
  <c r="S14" i="43"/>
  <c r="S50" i="43"/>
  <c r="O10" i="49"/>
  <c r="P10" i="49"/>
  <c r="P14" i="49"/>
  <c r="S44" i="43"/>
  <c r="S62" i="43"/>
  <c r="S46" i="43"/>
  <c r="S74" i="43"/>
  <c r="S48" i="43"/>
  <c r="S72" i="43"/>
  <c r="Q48" i="43"/>
  <c r="P48" i="43"/>
  <c r="O48" i="43"/>
  <c r="Q38" i="43"/>
  <c r="P38" i="43"/>
  <c r="O38" i="43"/>
  <c r="S70" i="43"/>
  <c r="O74" i="43"/>
  <c r="Q74" i="43"/>
  <c r="S60"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一般財団法人静岡県サッカー協会４種委員会</author>
  </authors>
  <commentList>
    <comment ref="B8" authorId="0" shapeId="0" xr:uid="{561C78A7-E5B4-4E9A-93C1-AF1CC25AB19E}">
      <text>
        <r>
          <rPr>
            <b/>
            <sz val="9"/>
            <color indexed="81"/>
            <rFont val="MS P ゴシック"/>
            <family val="3"/>
            <charset val="128"/>
          </rPr>
          <t>西暦表記でお願いします</t>
        </r>
      </text>
    </comment>
  </commentList>
</comments>
</file>

<file path=xl/sharedStrings.xml><?xml version="1.0" encoding="utf-8"?>
<sst xmlns="http://schemas.openxmlformats.org/spreadsheetml/2006/main" count="1546" uniqueCount="549">
  <si>
    <t>Ｕ－８の部　　２年生チーム　　</t>
    <phoneticPr fontId="2"/>
  </si>
  <si>
    <t>Ｕ－８（２年生チーム）は、２～１年生の出場を認める。</t>
    <phoneticPr fontId="2"/>
  </si>
  <si>
    <t>Ｕ－９（３年生チーム）は、３～１年生の出場を認める。　　</t>
    <phoneticPr fontId="2"/>
  </si>
  <si>
    <t>Ｕ－９の部　　３年生チーム　　</t>
    <phoneticPr fontId="2"/>
  </si>
  <si>
    <t>本大会の趣旨に賛同するチームであり、（公財）日本サッカー協会登録チームで４種の事業に参加しているチームであること。</t>
    <phoneticPr fontId="2"/>
  </si>
  <si>
    <t>一般財団法人静岡県サッカー協会４種委員会</t>
    <phoneticPr fontId="2"/>
  </si>
  <si>
    <t>袋井市 　静岡新聞社・静岡放送　　法多山尊永寺</t>
    <phoneticPr fontId="2"/>
  </si>
  <si>
    <t>②大会要項および４種委員会細則に規定されていない事項は４種委員会協議の上決定する。</t>
    <rPh sb="9" eb="10">
      <t>シュ</t>
    </rPh>
    <rPh sb="28" eb="29">
      <t>シュ</t>
    </rPh>
    <phoneticPr fontId="2"/>
  </si>
  <si>
    <t>Ａブロック</t>
    <phoneticPr fontId="2"/>
  </si>
  <si>
    <t>1</t>
    <phoneticPr fontId="2"/>
  </si>
  <si>
    <t>Ｂブロック</t>
    <phoneticPr fontId="2"/>
  </si>
  <si>
    <t>5</t>
    <phoneticPr fontId="2"/>
  </si>
  <si>
    <t>Ｃブロック</t>
    <phoneticPr fontId="2"/>
  </si>
  <si>
    <t>9</t>
    <phoneticPr fontId="2"/>
  </si>
  <si>
    <t>Ｄブロック</t>
    <phoneticPr fontId="2"/>
  </si>
  <si>
    <t>13</t>
    <phoneticPr fontId="2"/>
  </si>
  <si>
    <t>Ｅブロック</t>
    <phoneticPr fontId="2"/>
  </si>
  <si>
    <t>17</t>
    <phoneticPr fontId="2"/>
  </si>
  <si>
    <t>Ｆブロック</t>
    <phoneticPr fontId="2"/>
  </si>
  <si>
    <t>21</t>
    <phoneticPr fontId="2"/>
  </si>
  <si>
    <t>チーム構成</t>
  </si>
  <si>
    <t>①各部ごとに２４チームを　４チーム×６ブロック　に分けて総当たりリーグ戦方式とする。</t>
  </si>
  <si>
    <t>①試合の交代人数は１２名以内とし、自由な交代を採用する。交代は交代ゾーンから指導者が補助をし行う様にする。</t>
  </si>
  <si>
    <t>②試合時のチーム最低人数は６名以上とする。５人以下の場合は失格とし０対５の負けとする。</t>
  </si>
  <si>
    <t>・センターサークルは、半径７ｍとする。ペナルティエリアは１０ｍとする。</t>
  </si>
  <si>
    <t>無料</t>
  </si>
  <si>
    <t>表　彰</t>
  </si>
  <si>
    <t>①ユニホームについてはビブス着用を認める。</t>
  </si>
  <si>
    <t>公益財団法人日本サッカー協会８人制競技規則に準ずる。ただし本大会規定を設ける。その他は4種委員会細則による。</t>
    <rPh sb="0" eb="2">
      <t>コウエキ</t>
    </rPh>
    <rPh sb="2" eb="4">
      <t>ザイダン</t>
    </rPh>
    <rPh sb="4" eb="6">
      <t>ホウジン</t>
    </rPh>
    <rPh sb="44" eb="45">
      <t>シュ</t>
    </rPh>
    <phoneticPr fontId="2"/>
  </si>
  <si>
    <t>・ペナルティマークはU-7の部・U－8の部は５ｍ。U-9の部は７ｍとする。</t>
  </si>
  <si>
    <t>④ゴールは　Ｕ-７の部はフットサル用（３×２ｍ）、Ｕ-８・Ｕ-９の部は、少年用（５×２,１５ｍ）とする。</t>
  </si>
  <si>
    <t>⑤退場の場合、当該チームは交代要員の中から競技者を補充する。</t>
  </si>
  <si>
    <t>審　判</t>
  </si>
  <si>
    <t>競技規則</t>
  </si>
  <si>
    <t>Ｕ－７の部　　１年生・女子チーム　　</t>
    <rPh sb="11" eb="13">
      <t>ジョシ</t>
    </rPh>
    <phoneticPr fontId="2"/>
  </si>
  <si>
    <t>全チームが参加する閉会式は行わない。最終試合終了後、各会場にて優秀チームを表彰する。</t>
    <rPh sb="31" eb="33">
      <t>ユウシュウ</t>
    </rPh>
    <phoneticPr fontId="2"/>
  </si>
  <si>
    <t>③順位は、勝点（勝ち３点・引き分け１点・負け０点）・当該チーム対戦成績の順で決定する。</t>
    <phoneticPr fontId="2"/>
  </si>
  <si>
    <t>⑥ベンチにいる役員(監督・コーチ・スタッフ)は審判の判定に対して異義を唱えたり選手が自分で判断すること、</t>
    <phoneticPr fontId="2"/>
  </si>
  <si>
    <t>チャレンジすることを妨害してはならない。</t>
    <phoneticPr fontId="2"/>
  </si>
  <si>
    <t>⑦オフサイドルールは適用しない。</t>
    <rPh sb="10" eb="12">
      <t>テキヨウ</t>
    </rPh>
    <phoneticPr fontId="2"/>
  </si>
  <si>
    <t>参加選手に参加賞を贈る。</t>
    <rPh sb="2" eb="4">
      <t>センシュ</t>
    </rPh>
    <phoneticPr fontId="2"/>
  </si>
  <si>
    <t>エコパスタジアム　（４コート）</t>
  </si>
  <si>
    <t>趣　旨</t>
  </si>
  <si>
    <t>主　催</t>
  </si>
  <si>
    <t>主　管</t>
  </si>
  <si>
    <t>後　援</t>
  </si>
  <si>
    <t>期　日</t>
  </si>
  <si>
    <t>会　場</t>
  </si>
  <si>
    <t>一般財団法人静岡県サッカー協会</t>
  </si>
  <si>
    <t>参加資格</t>
  </si>
  <si>
    <t>参加チーム</t>
  </si>
  <si>
    <t>競技方法</t>
  </si>
  <si>
    <t>運営担当支部</t>
    <phoneticPr fontId="2"/>
  </si>
  <si>
    <t>③ピッチサイズは　Ｕ-７・U-８の部は５０×３０ｍ、　Ｕ-９の部は、６０×４０ｍとする。</t>
  </si>
  <si>
    <t>勝</t>
  </si>
  <si>
    <t>分</t>
  </si>
  <si>
    <t>負</t>
  </si>
  <si>
    <t>順位</t>
  </si>
  <si>
    <t>（　　Ｕ－７の部　・　Ｕ－８の部　・　Ｕ－９の部　　）</t>
    <phoneticPr fontId="2"/>
  </si>
  <si>
    <t>-</t>
  </si>
  <si>
    <t>試合球</t>
  </si>
  <si>
    <t>参加申込</t>
  </si>
  <si>
    <t>参加料</t>
  </si>
  <si>
    <t>参加賞</t>
  </si>
  <si>
    <t>開会式</t>
  </si>
  <si>
    <t>閉会式</t>
  </si>
  <si>
    <t>その他</t>
  </si>
  <si>
    <t>Ｕ-７の部・Ｕ-８の部・Ｕ-９の部の優秀チームを表彰する。</t>
    <rPh sb="16" eb="17">
      <t>ブ</t>
    </rPh>
    <rPh sb="18" eb="20">
      <t>ユウシュウ</t>
    </rPh>
    <phoneticPr fontId="2"/>
  </si>
  <si>
    <t>開会式：西部支部　・Ｕ-７の部：西部支部　・Ｕ-８の部　中部、中東部支部　・Ｕ-９の部：中西部、東部支部</t>
    <rPh sb="6" eb="8">
      <t>シブ</t>
    </rPh>
    <rPh sb="18" eb="20">
      <t>シブ</t>
    </rPh>
    <rPh sb="34" eb="36">
      <t>シブ</t>
    </rPh>
    <rPh sb="50" eb="52">
      <t>シブ</t>
    </rPh>
    <phoneticPr fontId="2"/>
  </si>
  <si>
    <t>勝ち点</t>
  </si>
  <si>
    <t>2</t>
  </si>
  <si>
    <t>3</t>
  </si>
  <si>
    <t>4</t>
  </si>
  <si>
    <t>6</t>
  </si>
  <si>
    <t>7</t>
  </si>
  <si>
    <t>8</t>
  </si>
  <si>
    <t>10</t>
  </si>
  <si>
    <t>11</t>
  </si>
  <si>
    <t>12</t>
  </si>
  <si>
    <t>14</t>
  </si>
  <si>
    <t>15</t>
  </si>
  <si>
    <t>16</t>
  </si>
  <si>
    <t>18</t>
  </si>
  <si>
    <t>19</t>
  </si>
  <si>
    <t>20</t>
  </si>
  <si>
    <t>22</t>
  </si>
  <si>
    <t>23</t>
  </si>
  <si>
    <t>24</t>
  </si>
  <si>
    <t>静岡県の将来をになう７歳から９歳までのサッカー少年少女達が、サッカーへの興味・関心を深めるとともに、心身の健全な
発達・育成を目標として本フェスティバルを開催する。このフェスティバルは子供が選手として審判として主役を務める。仲間と
サッカーをする楽しさ、上級生には審判の難しさを通じてフェアプレー精神・リスペクト精神の習得を目指す。更に選手全員が
毎試合ピッチに立ち、応援に来てくれた家族全員がエンジョイできるサッカーフェスティバルを目指す。</t>
    <rPh sb="25" eb="27">
      <t>ショウジョ</t>
    </rPh>
    <rPh sb="92" eb="94">
      <t>コドモ</t>
    </rPh>
    <rPh sb="95" eb="97">
      <t>センシュ</t>
    </rPh>
    <rPh sb="100" eb="102">
      <t>シンパン</t>
    </rPh>
    <rPh sb="105" eb="107">
      <t>シュヤク</t>
    </rPh>
    <rPh sb="108" eb="109">
      <t>ツト</t>
    </rPh>
    <rPh sb="112" eb="114">
      <t>ナカマ</t>
    </rPh>
    <rPh sb="123" eb="124">
      <t>タノ</t>
    </rPh>
    <rPh sb="127" eb="130">
      <t>ジョウキュウセイ</t>
    </rPh>
    <rPh sb="132" eb="134">
      <t>シンパン</t>
    </rPh>
    <rPh sb="135" eb="136">
      <t>ムズカ</t>
    </rPh>
    <rPh sb="139" eb="140">
      <t>ツウ</t>
    </rPh>
    <rPh sb="159" eb="161">
      <t>シュウトク</t>
    </rPh>
    <rPh sb="162" eb="164">
      <t>メザ</t>
    </rPh>
    <rPh sb="166" eb="167">
      <t>サラ</t>
    </rPh>
    <rPh sb="168" eb="170">
      <t>センシュ</t>
    </rPh>
    <rPh sb="170" eb="172">
      <t>ゼンイン</t>
    </rPh>
    <rPh sb="174" eb="175">
      <t>マイ</t>
    </rPh>
    <rPh sb="175" eb="177">
      <t>シアイ</t>
    </rPh>
    <rPh sb="181" eb="182">
      <t>タ</t>
    </rPh>
    <rPh sb="184" eb="186">
      <t>オウエン</t>
    </rPh>
    <rPh sb="187" eb="188">
      <t>キ</t>
    </rPh>
    <phoneticPr fontId="2"/>
  </si>
  <si>
    <t>多目的スポーツ広場（４コート）</t>
    <rPh sb="0" eb="3">
      <t>タモクテキ</t>
    </rPh>
    <rPh sb="7" eb="9">
      <t>ヒロバ</t>
    </rPh>
    <phoneticPr fontId="2"/>
  </si>
  <si>
    <t>小笠山総合運動公園（エコパスタジアム・補助競技場・多目的スポーツ広場・人工芝ピッチ）　　　</t>
    <rPh sb="25" eb="28">
      <t>タモクテキ</t>
    </rPh>
    <rPh sb="32" eb="34">
      <t>ヒロバ</t>
    </rPh>
    <rPh sb="35" eb="37">
      <t>ジンコウ</t>
    </rPh>
    <rPh sb="37" eb="38">
      <t>シバ</t>
    </rPh>
    <phoneticPr fontId="2"/>
  </si>
  <si>
    <t>Ｕ－７（１年生チーム）は、１年生と幼児（年長クラス）の出場を認める。また女子チームでの参加の場合は、U-8（２～1年生）で</t>
    <rPh sb="17" eb="19">
      <t>ヨウジ</t>
    </rPh>
    <phoneticPr fontId="2"/>
  </si>
  <si>
    <t>構成されたチーム（合同チーム可）での出場を認める。</t>
    <phoneticPr fontId="2"/>
  </si>
  <si>
    <r>
      <t>チームは、指導者３名（内、有資格保有者最低１名（ｷｯｽﾞﾘｰﾀﾞｰ可）、</t>
    </r>
    <r>
      <rPr>
        <b/>
        <u/>
        <sz val="10"/>
        <rFont val="ＭＳ Ｐ明朝"/>
        <family val="1"/>
        <charset val="128"/>
      </rPr>
      <t>審判員２名以内、選手１０名以上、２０名以内で構成</t>
    </r>
    <r>
      <rPr>
        <sz val="10"/>
        <rFont val="ＭＳ Ｐ明朝"/>
        <family val="1"/>
        <charset val="128"/>
      </rPr>
      <t>する。</t>
    </r>
    <rPh sb="41" eb="42">
      <t>、</t>
    </rPh>
    <rPh sb="42" eb="44">
      <t>センシュ</t>
    </rPh>
    <rPh sb="44" eb="46">
      <t>２０</t>
    </rPh>
    <rPh sb="48" eb="49">
      <t>メイ</t>
    </rPh>
    <rPh sb="49" eb="51">
      <t>イジョウ</t>
    </rPh>
    <phoneticPr fontId="2"/>
  </si>
  <si>
    <r>
      <t>サッカー協会に</t>
    </r>
    <r>
      <rPr>
        <b/>
        <u/>
        <sz val="10"/>
        <rFont val="ＭＳ Ｐ明朝"/>
        <family val="1"/>
        <charset val="128"/>
      </rPr>
      <t>未登録選手の参加を許可</t>
    </r>
    <r>
      <rPr>
        <sz val="10"/>
        <rFont val="ＭＳ Ｐ明朝"/>
        <family val="1"/>
        <charset val="128"/>
      </rPr>
      <t>するが、参加選手は</t>
    </r>
    <r>
      <rPr>
        <b/>
        <u/>
        <sz val="10"/>
        <rFont val="ＭＳ Ｐ明朝"/>
        <family val="1"/>
        <charset val="128"/>
      </rPr>
      <t>スポーツ保険に加入</t>
    </r>
    <r>
      <rPr>
        <sz val="10"/>
        <rFont val="ＭＳ Ｐ明朝"/>
        <family val="1"/>
        <charset val="128"/>
      </rPr>
      <t>していること。</t>
    </r>
    <phoneticPr fontId="2"/>
  </si>
  <si>
    <r>
      <t>審判員は</t>
    </r>
    <r>
      <rPr>
        <b/>
        <u/>
        <sz val="10"/>
        <rFont val="ＭＳ Ｐ明朝"/>
        <family val="1"/>
        <charset val="128"/>
      </rPr>
      <t>参加チーム帯同U-12（6年生）または、U-11（5年生）</t>
    </r>
    <r>
      <rPr>
        <sz val="10"/>
        <rFont val="ＭＳ Ｐ明朝"/>
        <family val="1"/>
        <charset val="128"/>
      </rPr>
      <t>が担当する。</t>
    </r>
    <rPh sb="0" eb="2">
      <t>シンパン</t>
    </rPh>
    <rPh sb="2" eb="3">
      <t>イン</t>
    </rPh>
    <rPh sb="4" eb="6">
      <t>サンカ</t>
    </rPh>
    <rPh sb="9" eb="11">
      <t>タイドウ</t>
    </rPh>
    <rPh sb="17" eb="19">
      <t>ネンセイ</t>
    </rPh>
    <rPh sb="30" eb="32">
      <t>ネンセイ</t>
    </rPh>
    <rPh sb="34" eb="36">
      <t>タントウ</t>
    </rPh>
    <phoneticPr fontId="2"/>
  </si>
  <si>
    <r>
      <t>主審1人制（補助審判1名）を採用し、U-12（6年生）またはU-11（5年生）が審判委員会の指導の下に担当する。
審判割り当ては、</t>
    </r>
    <r>
      <rPr>
        <b/>
        <u/>
        <sz val="10"/>
        <rFont val="ＭＳ Ｐ明朝"/>
        <family val="1"/>
        <charset val="128"/>
      </rPr>
      <t>対戦両チーム帯同審判１名ずつが担当し</t>
    </r>
    <r>
      <rPr>
        <sz val="10"/>
        <rFont val="ＭＳ Ｐ明朝"/>
        <family val="1"/>
        <charset val="128"/>
      </rPr>
      <t>、前半と後半で主審・補助審判が入れ替わる。</t>
    </r>
    <rPh sb="0" eb="2">
      <t>シュシン</t>
    </rPh>
    <rPh sb="2" eb="4">
      <t>ヒトリ</t>
    </rPh>
    <rPh sb="4" eb="5">
      <t>セイ</t>
    </rPh>
    <rPh sb="6" eb="8">
      <t>ホジョ</t>
    </rPh>
    <rPh sb="8" eb="10">
      <t>シンパン</t>
    </rPh>
    <rPh sb="11" eb="12">
      <t>メイ</t>
    </rPh>
    <rPh sb="14" eb="16">
      <t>サイヨウ</t>
    </rPh>
    <rPh sb="24" eb="26">
      <t>ネンセイ</t>
    </rPh>
    <rPh sb="36" eb="38">
      <t>ネンセイ</t>
    </rPh>
    <rPh sb="40" eb="42">
      <t>シンパン</t>
    </rPh>
    <rPh sb="42" eb="45">
      <t>イインカイ</t>
    </rPh>
    <rPh sb="46" eb="48">
      <t>シドウ</t>
    </rPh>
    <rPh sb="49" eb="50">
      <t>モト</t>
    </rPh>
    <rPh sb="51" eb="53">
      <t>タントウ</t>
    </rPh>
    <rPh sb="57" eb="59">
      <t>シンパン</t>
    </rPh>
    <rPh sb="59" eb="60">
      <t>ワ</t>
    </rPh>
    <rPh sb="61" eb="62">
      <t>ア</t>
    </rPh>
    <rPh sb="65" eb="67">
      <t>タイセン</t>
    </rPh>
    <rPh sb="67" eb="68">
      <t>リョウ</t>
    </rPh>
    <rPh sb="71" eb="73">
      <t>タイドウ</t>
    </rPh>
    <rPh sb="73" eb="75">
      <t>シンパン</t>
    </rPh>
    <rPh sb="76" eb="77">
      <t>メイ</t>
    </rPh>
    <rPh sb="80" eb="82">
      <t>タントウ</t>
    </rPh>
    <rPh sb="84" eb="86">
      <t>ゼンハン</t>
    </rPh>
    <rPh sb="87" eb="89">
      <t>コウハン</t>
    </rPh>
    <rPh sb="90" eb="92">
      <t>シュシン</t>
    </rPh>
    <rPh sb="93" eb="95">
      <t>ホジョ</t>
    </rPh>
    <rPh sb="95" eb="97">
      <t>シンパン</t>
    </rPh>
    <rPh sb="98" eb="99">
      <t>イ</t>
    </rPh>
    <rPh sb="100" eb="101">
      <t>カ</t>
    </rPh>
    <phoneticPr fontId="2"/>
  </si>
  <si>
    <r>
      <t>②試合時間は各部とも、</t>
    </r>
    <r>
      <rPr>
        <b/>
        <u/>
        <sz val="10"/>
        <rFont val="ＭＳ Ｐ明朝"/>
        <family val="1"/>
        <charset val="128"/>
      </rPr>
      <t>１０分－３分－１０分</t>
    </r>
    <r>
      <rPr>
        <sz val="10"/>
        <rFont val="ＭＳ Ｐ明朝"/>
        <family val="1"/>
        <charset val="128"/>
      </rPr>
      <t>とする。延長戦・PK戦は行わない。</t>
    </r>
    <rPh sb="13" eb="14">
      <t>フン</t>
    </rPh>
    <rPh sb="16" eb="17">
      <t>フン</t>
    </rPh>
    <phoneticPr fontId="2"/>
  </si>
  <si>
    <t>U-７．８：（株）モルテン３号球。　U-９：(株)モルテン４号球。</t>
    <rPh sb="22" eb="25">
      <t>カブ</t>
    </rPh>
    <rPh sb="30" eb="31">
      <t>ゴウ</t>
    </rPh>
    <rPh sb="31" eb="32">
      <t>キュウ</t>
    </rPh>
    <phoneticPr fontId="2"/>
  </si>
  <si>
    <t>エコパカップ　第22回　静岡県キッズサッカーフェスティバル</t>
    <phoneticPr fontId="2"/>
  </si>
  <si>
    <t>２０２３年 １０月１５日（日）</t>
    <rPh sb="13" eb="14">
      <t>ヒ</t>
    </rPh>
    <phoneticPr fontId="2"/>
  </si>
  <si>
    <t>補助競技場　（２コート）　・　人工芝ピッチ（２コート）</t>
    <rPh sb="0" eb="5">
      <t>ホジョキョウギジョウ</t>
    </rPh>
    <phoneticPr fontId="2"/>
  </si>
  <si>
    <t>５支部推薦の各部２４チーム（東部６・中東部２・中部３・中西部４・西部９）合計７２チーム</t>
    <phoneticPr fontId="2"/>
  </si>
  <si>
    <r>
      <t>各支部責任者は地区選考結果とメンバー表の提出を</t>
    </r>
    <r>
      <rPr>
        <b/>
        <u/>
        <sz val="10"/>
        <rFont val="ＭＳ Ｐ明朝"/>
        <family val="1"/>
        <charset val="128"/>
      </rPr>
      <t>2023年8月11日（金）までに</t>
    </r>
    <r>
      <rPr>
        <sz val="10"/>
        <rFont val="ＭＳ Ｐ明朝"/>
        <family val="1"/>
        <charset val="128"/>
      </rPr>
      <t>支部ごとまとめて行うこと。</t>
    </r>
    <rPh sb="27" eb="28">
      <t>ネン</t>
    </rPh>
    <rPh sb="34" eb="35">
      <t>キン</t>
    </rPh>
    <phoneticPr fontId="2"/>
  </si>
  <si>
    <t>エコパカップ　第２２回 静岡県キッズサッカーフェスティバル</t>
    <phoneticPr fontId="2"/>
  </si>
  <si>
    <t>Ｕ－７の部</t>
    <rPh sb="4" eb="5">
      <t>ブ</t>
    </rPh>
    <phoneticPr fontId="2"/>
  </si>
  <si>
    <t>（１年生）</t>
    <rPh sb="2" eb="4">
      <t>ネンセイ</t>
    </rPh>
    <phoneticPr fontId="2"/>
  </si>
  <si>
    <t>【審判員は時間厳守願いします】</t>
    <rPh sb="1" eb="4">
      <t>シンパンイン</t>
    </rPh>
    <rPh sb="5" eb="7">
      <t>ジカン</t>
    </rPh>
    <rPh sb="7" eb="9">
      <t>ゲンシュ</t>
    </rPh>
    <rPh sb="9" eb="10">
      <t>ネガ</t>
    </rPh>
    <phoneticPr fontId="2"/>
  </si>
  <si>
    <t>エコパスタジアム①（メインスタンド側）　担当：西部支部</t>
    <phoneticPr fontId="2"/>
  </si>
  <si>
    <t>時間</t>
  </si>
  <si>
    <t>対戦カード</t>
  </si>
  <si>
    <t>主審（前半）</t>
  </si>
  <si>
    <t>主審（後半）</t>
  </si>
  <si>
    <t>①</t>
  </si>
  <si>
    <t>A組</t>
  </si>
  <si>
    <t>（東部）</t>
  </si>
  <si>
    <t>（中部）</t>
  </si>
  <si>
    <t>②</t>
  </si>
  <si>
    <t>B組</t>
  </si>
  <si>
    <t>（中東部）</t>
  </si>
  <si>
    <t>③</t>
  </si>
  <si>
    <t>C組</t>
  </si>
  <si>
    <t>④</t>
  </si>
  <si>
    <t>（西部）</t>
  </si>
  <si>
    <t>⑤</t>
  </si>
  <si>
    <t>⑥</t>
  </si>
  <si>
    <t>F組</t>
  </si>
  <si>
    <t>（東部）</t>
    <phoneticPr fontId="2"/>
  </si>
  <si>
    <t>⑦</t>
  </si>
  <si>
    <t>D組</t>
  </si>
  <si>
    <t>⑧</t>
  </si>
  <si>
    <t>E組</t>
  </si>
  <si>
    <t>⑨</t>
  </si>
  <si>
    <t>（中東部）</t>
    <rPh sb="1" eb="4">
      <t>チュウトウブ</t>
    </rPh>
    <phoneticPr fontId="2"/>
  </si>
  <si>
    <t>エコパスタジアム②（メインスタンド側）　担当：西部支部</t>
    <phoneticPr fontId="2"/>
  </si>
  <si>
    <t>（中西部）</t>
  </si>
  <si>
    <t>（中西部）</t>
    <rPh sb="2" eb="3">
      <t>ニシ</t>
    </rPh>
    <phoneticPr fontId="2"/>
  </si>
  <si>
    <t>（中東部）</t>
    <rPh sb="2" eb="3">
      <t>ヒガシ</t>
    </rPh>
    <phoneticPr fontId="2"/>
  </si>
  <si>
    <t>（中部）</t>
    <phoneticPr fontId="2"/>
  </si>
  <si>
    <t>（東部）</t>
    <rPh sb="1" eb="2">
      <t>ヒガシ</t>
    </rPh>
    <phoneticPr fontId="2"/>
  </si>
  <si>
    <t>エコパスタジアム③（バックスタンド側）　担当：西部支部</t>
    <phoneticPr fontId="2"/>
  </si>
  <si>
    <t>エコパスタジアム④（バックスタンド側）　担当：西部支部</t>
    <phoneticPr fontId="2"/>
  </si>
  <si>
    <t>（中西部）</t>
    <rPh sb="1" eb="4">
      <t>チュウセイブ</t>
    </rPh>
    <phoneticPr fontId="2"/>
  </si>
  <si>
    <t>Ｕ－８の部</t>
    <rPh sb="4" eb="5">
      <t>ブ</t>
    </rPh>
    <phoneticPr fontId="2"/>
  </si>
  <si>
    <t>（２年生）</t>
    <rPh sb="2" eb="4">
      <t>ネンセイ</t>
    </rPh>
    <phoneticPr fontId="2"/>
  </si>
  <si>
    <t>多目的スポーツ広場　-　①　担当：中部支部</t>
    <rPh sb="0" eb="3">
      <t>タモクテキ</t>
    </rPh>
    <rPh sb="7" eb="9">
      <t>ヒロバ</t>
    </rPh>
    <phoneticPr fontId="2"/>
  </si>
  <si>
    <t>多目的スポーツ広場　-　②　担当：中部支部</t>
    <rPh sb="0" eb="3">
      <t>タモクテキ</t>
    </rPh>
    <rPh sb="7" eb="9">
      <t>ヒロバ</t>
    </rPh>
    <phoneticPr fontId="2"/>
  </si>
  <si>
    <t>多目的スポーツ広場　-　③　担当：中東部支部</t>
    <rPh sb="0" eb="3">
      <t>タモクテキ</t>
    </rPh>
    <rPh sb="7" eb="9">
      <t>ヒロバ</t>
    </rPh>
    <rPh sb="14" eb="16">
      <t>タントウ</t>
    </rPh>
    <phoneticPr fontId="2"/>
  </si>
  <si>
    <t>多目的スポーツ広場　-　④　担当：中東部支部</t>
    <rPh sb="0" eb="3">
      <t>タモクテキ</t>
    </rPh>
    <rPh sb="7" eb="9">
      <t>ヒロバ</t>
    </rPh>
    <rPh sb="14" eb="16">
      <t>タントウ</t>
    </rPh>
    <phoneticPr fontId="2"/>
  </si>
  <si>
    <t>Ｕ－９の部</t>
    <rPh sb="4" eb="5">
      <t>ブ</t>
    </rPh>
    <phoneticPr fontId="2"/>
  </si>
  <si>
    <t>（３年生）</t>
    <rPh sb="2" eb="4">
      <t>ネンセイ</t>
    </rPh>
    <phoneticPr fontId="2"/>
  </si>
  <si>
    <t>人工芝ピッチ　-　①　中西部支部</t>
  </si>
  <si>
    <t>人工芝ピッチ - ②　担当：中西部支部</t>
  </si>
  <si>
    <t>補助競技場 - ①　担当：東部支部</t>
  </si>
  <si>
    <t>補助競技場 - ②　担当：東部支部</t>
  </si>
  <si>
    <t>出場チーム一覧表</t>
  </si>
  <si>
    <t>Ｎｏ</t>
  </si>
  <si>
    <t>Ｕ-７ の部　（１年生）</t>
  </si>
  <si>
    <t>Ｕ-８ の部　(２年生）</t>
  </si>
  <si>
    <t>Ｕ-９ の部　(３年生）</t>
  </si>
  <si>
    <t>東部①</t>
  </si>
  <si>
    <t>東部②</t>
  </si>
  <si>
    <t>東部③</t>
  </si>
  <si>
    <t>東部④</t>
  </si>
  <si>
    <t>東部⑤</t>
  </si>
  <si>
    <t>東部⑥</t>
  </si>
  <si>
    <t>中東部①</t>
  </si>
  <si>
    <t>中東部②</t>
  </si>
  <si>
    <t>中部①</t>
  </si>
  <si>
    <t>中部②</t>
  </si>
  <si>
    <t>中部③</t>
  </si>
  <si>
    <t>中西部①</t>
  </si>
  <si>
    <t>中西部②</t>
  </si>
  <si>
    <t>中西部③</t>
  </si>
  <si>
    <t>中西部④</t>
  </si>
  <si>
    <t>西部①</t>
  </si>
  <si>
    <t>西部②</t>
  </si>
  <si>
    <t>西部③</t>
  </si>
  <si>
    <t>西部④</t>
  </si>
  <si>
    <t>西部⑤</t>
  </si>
  <si>
    <t>西部⑥</t>
  </si>
  <si>
    <t>西部⑦</t>
  </si>
  <si>
    <t>西部⑧</t>
    <phoneticPr fontId="2"/>
  </si>
  <si>
    <t>西部⑨</t>
    <phoneticPr fontId="2"/>
  </si>
  <si>
    <t>エコパカップ　第22回静岡県キッズサッカーフェスティバル</t>
    <phoneticPr fontId="2"/>
  </si>
  <si>
    <t>２０２３年１０月１５日(日）　小笠山総合運動公園（エコパスタジアム・補助競技場・多目的スポーツ広場・人工芝ピッチ）　</t>
    <rPh sb="4" eb="5">
      <t>ネン</t>
    </rPh>
    <rPh sb="12" eb="13">
      <t>ヒ</t>
    </rPh>
    <rPh sb="40" eb="43">
      <t>タモクテキ</t>
    </rPh>
    <rPh sb="47" eb="49">
      <t>ヒロバ</t>
    </rPh>
    <rPh sb="50" eb="53">
      <t>ジンコウシバ</t>
    </rPh>
    <phoneticPr fontId="2"/>
  </si>
  <si>
    <t>エコパカップ</t>
  </si>
  <si>
    <t>開　会　式</t>
    <phoneticPr fontId="2"/>
  </si>
  <si>
    <t>司会進行係</t>
    <rPh sb="0" eb="2">
      <t>シカイ</t>
    </rPh>
    <rPh sb="2" eb="4">
      <t>シンコウ</t>
    </rPh>
    <rPh sb="4" eb="5">
      <t>カカリ</t>
    </rPh>
    <phoneticPr fontId="2"/>
  </si>
  <si>
    <t>西部支部</t>
    <rPh sb="0" eb="2">
      <t>セイブ</t>
    </rPh>
    <rPh sb="2" eb="4">
      <t>シブ</t>
    </rPh>
    <phoneticPr fontId="2"/>
  </si>
  <si>
    <t>⒈</t>
  </si>
  <si>
    <t>⒉</t>
  </si>
  <si>
    <t>国旗・県協会旗・フェアプレー旗 掲揚</t>
  </si>
  <si>
    <t>⒊</t>
  </si>
  <si>
    <t>主催者挨拶</t>
  </si>
  <si>
    <t>⒋</t>
  </si>
  <si>
    <t>来賓挨拶　</t>
  </si>
  <si>
    <t>⒌</t>
  </si>
  <si>
    <t>来賓紹介</t>
  </si>
  <si>
    <t>⒍</t>
  </si>
  <si>
    <t>参加賞授与</t>
  </si>
  <si>
    <t>⒎</t>
  </si>
  <si>
    <t>選手退場</t>
  </si>
  <si>
    <t>閉　会　式</t>
    <phoneticPr fontId="2"/>
  </si>
  <si>
    <t>開式通告</t>
  </si>
  <si>
    <t>一般財団法人静岡県サッカー協会４種委員会・会場担当支部長</t>
    <phoneticPr fontId="2"/>
  </si>
  <si>
    <t>表　　彰</t>
  </si>
  <si>
    <t>※各カテゴリー優秀チームを表彰する。</t>
  </si>
  <si>
    <t>閉会通告</t>
  </si>
  <si>
    <t>大会役員</t>
  </si>
  <si>
    <t>大会会長</t>
  </si>
  <si>
    <t>山本　昌邦</t>
    <phoneticPr fontId="2"/>
  </si>
  <si>
    <t>大会副会長</t>
    <rPh sb="2" eb="3">
      <t>フク</t>
    </rPh>
    <phoneticPr fontId="2"/>
  </si>
  <si>
    <t>服部　康雄</t>
    <phoneticPr fontId="2"/>
  </si>
  <si>
    <t>大榎　克己</t>
    <rPh sb="0" eb="1">
      <t>オオ</t>
    </rPh>
    <rPh sb="1" eb="2">
      <t>エノキ</t>
    </rPh>
    <rPh sb="3" eb="5">
      <t>カツミ</t>
    </rPh>
    <phoneticPr fontId="2"/>
  </si>
  <si>
    <t>大会委員長</t>
    <phoneticPr fontId="2"/>
  </si>
  <si>
    <t>遠藤　文明</t>
    <rPh sb="0" eb="2">
      <t>エンドウ</t>
    </rPh>
    <rPh sb="3" eb="5">
      <t>フミアキ</t>
    </rPh>
    <phoneticPr fontId="2"/>
  </si>
  <si>
    <t>大会副委員長</t>
    <rPh sb="2" eb="3">
      <t>フク</t>
    </rPh>
    <phoneticPr fontId="2"/>
  </si>
  <si>
    <t>八木　利眞</t>
    <rPh sb="0" eb="2">
      <t>ヤギ</t>
    </rPh>
    <rPh sb="3" eb="4">
      <t>トシ</t>
    </rPh>
    <rPh sb="4" eb="5">
      <t>シン</t>
    </rPh>
    <phoneticPr fontId="2"/>
  </si>
  <si>
    <t>委員</t>
    <phoneticPr fontId="2"/>
  </si>
  <si>
    <t>赤座　弘一</t>
    <rPh sb="0" eb="2">
      <t>アカザ</t>
    </rPh>
    <rPh sb="3" eb="4">
      <t>ヒロ</t>
    </rPh>
    <rPh sb="4" eb="5">
      <t>イチ</t>
    </rPh>
    <phoneticPr fontId="2"/>
  </si>
  <si>
    <t>岩崎　清悟</t>
    <rPh sb="0" eb="2">
      <t>イワサキ</t>
    </rPh>
    <rPh sb="3" eb="4">
      <t>キヨ</t>
    </rPh>
    <rPh sb="4" eb="5">
      <t>ゴ</t>
    </rPh>
    <phoneticPr fontId="2"/>
  </si>
  <si>
    <t>南谷　光一</t>
    <rPh sb="0" eb="2">
      <t>ミナミタニ</t>
    </rPh>
    <rPh sb="3" eb="5">
      <t>コウイチ</t>
    </rPh>
    <phoneticPr fontId="2"/>
  </si>
  <si>
    <t>澤田　嘉男</t>
    <rPh sb="0" eb="2">
      <t>サワダ</t>
    </rPh>
    <rPh sb="3" eb="5">
      <t>ヨシオ</t>
    </rPh>
    <phoneticPr fontId="2"/>
  </si>
  <si>
    <t>綾部 美知枝</t>
    <rPh sb="0" eb="2">
      <t>アヤベ</t>
    </rPh>
    <rPh sb="3" eb="4">
      <t>ミ</t>
    </rPh>
    <rPh sb="4" eb="5">
      <t>チ</t>
    </rPh>
    <rPh sb="5" eb="6">
      <t>エ</t>
    </rPh>
    <phoneticPr fontId="2"/>
  </si>
  <si>
    <t>入江　勉</t>
    <rPh sb="0" eb="2">
      <t>イリエ</t>
    </rPh>
    <rPh sb="3" eb="4">
      <t>ツトム</t>
    </rPh>
    <phoneticPr fontId="2"/>
  </si>
  <si>
    <t>高橋　均</t>
    <rPh sb="0" eb="2">
      <t>タカハシ</t>
    </rPh>
    <rPh sb="3" eb="4">
      <t>キン</t>
    </rPh>
    <phoneticPr fontId="2"/>
  </si>
  <si>
    <t>三浦　哲治</t>
    <rPh sb="0" eb="2">
      <t>ミウラ</t>
    </rPh>
    <rPh sb="3" eb="5">
      <t>テツジ</t>
    </rPh>
    <phoneticPr fontId="2"/>
  </si>
  <si>
    <t>寺内　誠一</t>
    <rPh sb="0" eb="2">
      <t>テラウチ</t>
    </rPh>
    <rPh sb="3" eb="5">
      <t>セイイチ</t>
    </rPh>
    <phoneticPr fontId="2"/>
  </si>
  <si>
    <t>今田　智久</t>
    <rPh sb="0" eb="2">
      <t>イマダ</t>
    </rPh>
    <rPh sb="3" eb="5">
      <t>トモヒサ</t>
    </rPh>
    <phoneticPr fontId="2"/>
  </si>
  <si>
    <t>岡本　知之</t>
    <rPh sb="0" eb="2">
      <t>オカモト</t>
    </rPh>
    <rPh sb="3" eb="5">
      <t>トモユキ</t>
    </rPh>
    <phoneticPr fontId="2"/>
  </si>
  <si>
    <t>西澤　和剛</t>
    <rPh sb="0" eb="2">
      <t>ニシザワ</t>
    </rPh>
    <rPh sb="3" eb="4">
      <t>カズ</t>
    </rPh>
    <rPh sb="4" eb="5">
      <t>ゴウ</t>
    </rPh>
    <phoneticPr fontId="2"/>
  </si>
  <si>
    <t>鈴木　秀人</t>
    <rPh sb="0" eb="2">
      <t>スズキ</t>
    </rPh>
    <rPh sb="3" eb="5">
      <t>ヒデト</t>
    </rPh>
    <phoneticPr fontId="2"/>
  </si>
  <si>
    <t>膳亀　信行</t>
    <rPh sb="0" eb="2">
      <t>ゼンガメ</t>
    </rPh>
    <rPh sb="3" eb="5">
      <t>ノブユキ</t>
    </rPh>
    <phoneticPr fontId="2"/>
  </si>
  <si>
    <t>渡辺　裕年</t>
    <rPh sb="0" eb="2">
      <t>ワタナベ</t>
    </rPh>
    <rPh sb="3" eb="4">
      <t>ユウ</t>
    </rPh>
    <rPh sb="4" eb="5">
      <t>トシ</t>
    </rPh>
    <phoneticPr fontId="2"/>
  </si>
  <si>
    <t>竹澤　和子</t>
    <rPh sb="0" eb="2">
      <t>タケザワ</t>
    </rPh>
    <rPh sb="3" eb="5">
      <t>カズコ</t>
    </rPh>
    <phoneticPr fontId="2"/>
  </si>
  <si>
    <t>小野田 光利</t>
    <rPh sb="0" eb="3">
      <t>オノダ</t>
    </rPh>
    <rPh sb="4" eb="6">
      <t>ミツトシ</t>
    </rPh>
    <phoneticPr fontId="2"/>
  </si>
  <si>
    <t>岡田　真理</t>
    <rPh sb="0" eb="2">
      <t>オカダ</t>
    </rPh>
    <rPh sb="3" eb="5">
      <t>マリ</t>
    </rPh>
    <phoneticPr fontId="2"/>
  </si>
  <si>
    <t>松井　和子</t>
    <rPh sb="0" eb="2">
      <t>マツイ</t>
    </rPh>
    <rPh sb="3" eb="5">
      <t>カズコ</t>
    </rPh>
    <phoneticPr fontId="2"/>
  </si>
  <si>
    <t>水田　伸一</t>
    <rPh sb="0" eb="2">
      <t>ミズタ</t>
    </rPh>
    <rPh sb="3" eb="5">
      <t>シンイチ</t>
    </rPh>
    <phoneticPr fontId="2"/>
  </si>
  <si>
    <t>河野　誠</t>
    <rPh sb="0" eb="2">
      <t>コウノ</t>
    </rPh>
    <rPh sb="3" eb="4">
      <t>マコト</t>
    </rPh>
    <phoneticPr fontId="2"/>
  </si>
  <si>
    <t>浅井　政則</t>
    <phoneticPr fontId="2"/>
  </si>
  <si>
    <t>関谷　綾子</t>
    <rPh sb="0" eb="2">
      <t>セキヤ</t>
    </rPh>
    <rPh sb="3" eb="5">
      <t>アヤコ</t>
    </rPh>
    <phoneticPr fontId="2"/>
  </si>
  <si>
    <t>冨岡　寿浩</t>
    <rPh sb="0" eb="2">
      <t>トミオカ</t>
    </rPh>
    <rPh sb="3" eb="4">
      <t>コトブキ</t>
    </rPh>
    <rPh sb="4" eb="5">
      <t>ヒロシ</t>
    </rPh>
    <phoneticPr fontId="2"/>
  </si>
  <si>
    <t>　　　　</t>
  </si>
  <si>
    <t>競技役員</t>
  </si>
  <si>
    <t>競技会長</t>
    <phoneticPr fontId="2"/>
  </si>
  <si>
    <t>平野　賢一</t>
    <rPh sb="0" eb="2">
      <t>ヒラノ</t>
    </rPh>
    <rPh sb="3" eb="5">
      <t>ケンイチ</t>
    </rPh>
    <phoneticPr fontId="2"/>
  </si>
  <si>
    <t>委員長</t>
    <phoneticPr fontId="2"/>
  </si>
  <si>
    <t>村井　智宏</t>
    <rPh sb="0" eb="2">
      <t>ムライ</t>
    </rPh>
    <rPh sb="3" eb="5">
      <t>トモヒロ</t>
    </rPh>
    <phoneticPr fontId="2"/>
  </si>
  <si>
    <t>副委員長</t>
    <rPh sb="0" eb="1">
      <t>フク</t>
    </rPh>
    <phoneticPr fontId="2"/>
  </si>
  <si>
    <t>田中　秀和</t>
    <rPh sb="0" eb="2">
      <t>タナカ</t>
    </rPh>
    <rPh sb="3" eb="5">
      <t>ヒデカズ</t>
    </rPh>
    <phoneticPr fontId="2"/>
  </si>
  <si>
    <t>内山　嘉之</t>
    <rPh sb="0" eb="2">
      <t>ウチヤマ</t>
    </rPh>
    <rPh sb="3" eb="5">
      <t>ヨシユキ</t>
    </rPh>
    <phoneticPr fontId="2"/>
  </si>
  <si>
    <t>薮崎　豊</t>
    <rPh sb="0" eb="2">
      <t>ヤブサキ</t>
    </rPh>
    <rPh sb="3" eb="4">
      <t>ユタカ</t>
    </rPh>
    <phoneticPr fontId="2"/>
  </si>
  <si>
    <t>齋藤　孝浩</t>
    <rPh sb="0" eb="2">
      <t>サイトウ</t>
    </rPh>
    <rPh sb="3" eb="5">
      <t>タカヒロ</t>
    </rPh>
    <phoneticPr fontId="2"/>
  </si>
  <si>
    <t>浅田　秀男</t>
    <phoneticPr fontId="2"/>
  </si>
  <si>
    <t>鈴木　篤</t>
    <rPh sb="0" eb="2">
      <t>スズキ</t>
    </rPh>
    <rPh sb="3" eb="4">
      <t>アツシ</t>
    </rPh>
    <phoneticPr fontId="2"/>
  </si>
  <si>
    <t>鈴木　明宏</t>
    <rPh sb="3" eb="5">
      <t>アキヒロ</t>
    </rPh>
    <phoneticPr fontId="2"/>
  </si>
  <si>
    <t>伊藤　和弘</t>
    <rPh sb="0" eb="2">
      <t>イトウ</t>
    </rPh>
    <rPh sb="3" eb="5">
      <t>カズヒロ</t>
    </rPh>
    <phoneticPr fontId="2"/>
  </si>
  <si>
    <t>望月　琢夫</t>
    <rPh sb="0" eb="2">
      <t>モチヅキ</t>
    </rPh>
    <rPh sb="3" eb="4">
      <t>タク</t>
    </rPh>
    <rPh sb="4" eb="5">
      <t>フ</t>
    </rPh>
    <phoneticPr fontId="2"/>
  </si>
  <si>
    <t>吉田　恵直</t>
    <rPh sb="0" eb="2">
      <t>ヨシダ</t>
    </rPh>
    <rPh sb="3" eb="4">
      <t>メグミ</t>
    </rPh>
    <rPh sb="4" eb="5">
      <t>スナオ</t>
    </rPh>
    <phoneticPr fontId="2"/>
  </si>
  <si>
    <t>山田　唯一郎</t>
    <rPh sb="0" eb="2">
      <t>ヤマダ</t>
    </rPh>
    <rPh sb="3" eb="6">
      <t>ユウイチロウ</t>
    </rPh>
    <phoneticPr fontId="2"/>
  </si>
  <si>
    <t>海野　芳彦</t>
    <rPh sb="0" eb="2">
      <t>ウンノ</t>
    </rPh>
    <rPh sb="3" eb="4">
      <t>ヨシ</t>
    </rPh>
    <rPh sb="4" eb="5">
      <t>ヒコ</t>
    </rPh>
    <phoneticPr fontId="2"/>
  </si>
  <si>
    <t>設樂　幸志</t>
    <rPh sb="0" eb="2">
      <t>シタラ</t>
    </rPh>
    <rPh sb="3" eb="5">
      <t>コウジ</t>
    </rPh>
    <phoneticPr fontId="2"/>
  </si>
  <si>
    <t>曽根　俊夫</t>
    <rPh sb="0" eb="2">
      <t>ソネ</t>
    </rPh>
    <rPh sb="3" eb="5">
      <t>トシオ</t>
    </rPh>
    <phoneticPr fontId="2"/>
  </si>
  <si>
    <t>黒野　行彦</t>
    <rPh sb="0" eb="2">
      <t>クロノ</t>
    </rPh>
    <rPh sb="3" eb="4">
      <t>イ</t>
    </rPh>
    <rPh sb="4" eb="5">
      <t>ヒコ</t>
    </rPh>
    <phoneticPr fontId="2"/>
  </si>
  <si>
    <t>富田  宏司</t>
    <rPh sb="0" eb="2">
      <t>トミタ</t>
    </rPh>
    <rPh sb="4" eb="6">
      <t>コウジ</t>
    </rPh>
    <phoneticPr fontId="2"/>
  </si>
  <si>
    <t>杉本　孝之</t>
    <rPh sb="0" eb="2">
      <t>スギモト</t>
    </rPh>
    <rPh sb="3" eb="5">
      <t>タカユキ</t>
    </rPh>
    <phoneticPr fontId="2"/>
  </si>
  <si>
    <t>栗田　広巳</t>
    <rPh sb="0" eb="2">
      <t>クリタ</t>
    </rPh>
    <rPh sb="3" eb="5">
      <t>ヒロミ</t>
    </rPh>
    <phoneticPr fontId="2"/>
  </si>
  <si>
    <t>部谷　浩敏</t>
    <rPh sb="0" eb="1">
      <t>ブ</t>
    </rPh>
    <rPh sb="1" eb="2">
      <t>タニ</t>
    </rPh>
    <rPh sb="3" eb="4">
      <t>ヒロシ</t>
    </rPh>
    <rPh sb="4" eb="5">
      <t>トシ</t>
    </rPh>
    <phoneticPr fontId="2"/>
  </si>
  <si>
    <t>杉山　恵一</t>
    <rPh sb="0" eb="2">
      <t>スギヤマ</t>
    </rPh>
    <rPh sb="3" eb="4">
      <t>メグミ</t>
    </rPh>
    <rPh sb="4" eb="5">
      <t>１</t>
    </rPh>
    <phoneticPr fontId="2"/>
  </si>
  <si>
    <t>平下　尚己</t>
    <rPh sb="0" eb="2">
      <t>ヒラシタ</t>
    </rPh>
    <rPh sb="3" eb="4">
      <t>ナオ</t>
    </rPh>
    <rPh sb="4" eb="5">
      <t>ミ</t>
    </rPh>
    <phoneticPr fontId="2"/>
  </si>
  <si>
    <t>大石　浩之</t>
    <rPh sb="0" eb="2">
      <t>オオイシ</t>
    </rPh>
    <rPh sb="3" eb="5">
      <t>ヒロユキ</t>
    </rPh>
    <phoneticPr fontId="2"/>
  </si>
  <si>
    <t>望月　浩利</t>
    <rPh sb="0" eb="2">
      <t>モチズキ</t>
    </rPh>
    <rPh sb="3" eb="5">
      <t>ヒロトシ</t>
    </rPh>
    <phoneticPr fontId="2"/>
  </si>
  <si>
    <t>岡村　光男</t>
    <rPh sb="0" eb="2">
      <t>オカムラ</t>
    </rPh>
    <rPh sb="3" eb="5">
      <t>ミツオ</t>
    </rPh>
    <phoneticPr fontId="2"/>
  </si>
  <si>
    <t>加塩　光弘</t>
    <rPh sb="0" eb="1">
      <t>カ</t>
    </rPh>
    <rPh sb="1" eb="2">
      <t>シオ</t>
    </rPh>
    <rPh sb="3" eb="5">
      <t>ミツヒロ</t>
    </rPh>
    <phoneticPr fontId="2"/>
  </si>
  <si>
    <t>潮　一博</t>
    <phoneticPr fontId="2"/>
  </si>
  <si>
    <t>寺尾　貴裕</t>
    <rPh sb="0" eb="2">
      <t>テラオ</t>
    </rPh>
    <rPh sb="3" eb="4">
      <t>タカ</t>
    </rPh>
    <rPh sb="4" eb="5">
      <t>ユウ</t>
    </rPh>
    <phoneticPr fontId="2"/>
  </si>
  <si>
    <t>枝村　文孝</t>
    <rPh sb="0" eb="2">
      <t>エダムラ</t>
    </rPh>
    <rPh sb="3" eb="5">
      <t>フミタカ</t>
    </rPh>
    <phoneticPr fontId="2"/>
  </si>
  <si>
    <t>藤原　浩二</t>
    <rPh sb="0" eb="2">
      <t>フジワラ</t>
    </rPh>
    <rPh sb="3" eb="5">
      <t>コウジ</t>
    </rPh>
    <phoneticPr fontId="2"/>
  </si>
  <si>
    <t>山梨　康宏</t>
    <rPh sb="0" eb="2">
      <t>ヤマナシ</t>
    </rPh>
    <rPh sb="3" eb="5">
      <t>ヤスヒロ</t>
    </rPh>
    <phoneticPr fontId="2"/>
  </si>
  <si>
    <t>寺田　啓市</t>
    <rPh sb="0" eb="2">
      <t>テラダ</t>
    </rPh>
    <rPh sb="3" eb="4">
      <t>ケイ</t>
    </rPh>
    <rPh sb="4" eb="5">
      <t>イチ</t>
    </rPh>
    <phoneticPr fontId="2"/>
  </si>
  <si>
    <t>鈴木　弘幸</t>
    <rPh sb="0" eb="2">
      <t>スズキ</t>
    </rPh>
    <rPh sb="3" eb="4">
      <t>ヒロシ</t>
    </rPh>
    <rPh sb="4" eb="5">
      <t>ユキ</t>
    </rPh>
    <phoneticPr fontId="2"/>
  </si>
  <si>
    <t>岩間　勝利</t>
    <rPh sb="0" eb="2">
      <t>イワマ</t>
    </rPh>
    <rPh sb="3" eb="5">
      <t>マサトシ</t>
    </rPh>
    <phoneticPr fontId="2"/>
  </si>
  <si>
    <t>大会規律委員長</t>
    <rPh sb="0" eb="2">
      <t>タイカイ</t>
    </rPh>
    <rPh sb="2" eb="7">
      <t>キリツイインチョウ</t>
    </rPh>
    <phoneticPr fontId="2"/>
  </si>
  <si>
    <t>村井　智宏</t>
    <phoneticPr fontId="2"/>
  </si>
  <si>
    <t>鈴木　大介</t>
    <rPh sb="0" eb="2">
      <t>スズキ</t>
    </rPh>
    <rPh sb="3" eb="5">
      <t>ダイスケ</t>
    </rPh>
    <phoneticPr fontId="2"/>
  </si>
  <si>
    <t>横尾　達哉</t>
    <rPh sb="0" eb="2">
      <t>ヨコオ</t>
    </rPh>
    <rPh sb="3" eb="5">
      <t>タツヤ</t>
    </rPh>
    <phoneticPr fontId="2"/>
  </si>
  <si>
    <t>北原　宏基</t>
    <rPh sb="0" eb="2">
      <t>キタハラ</t>
    </rPh>
    <rPh sb="3" eb="4">
      <t>ヒロシ</t>
    </rPh>
    <rPh sb="4" eb="5">
      <t>キ</t>
    </rPh>
    <phoneticPr fontId="2"/>
  </si>
  <si>
    <t>山梨　康宏</t>
    <phoneticPr fontId="2"/>
  </si>
  <si>
    <t>審判委員長</t>
    <phoneticPr fontId="2"/>
  </si>
  <si>
    <t>渡辺　裕年</t>
    <phoneticPr fontId="2"/>
  </si>
  <si>
    <t>副委員長</t>
    <phoneticPr fontId="2"/>
  </si>
  <si>
    <t>望月　琢夫</t>
    <rPh sb="0" eb="2">
      <t>モチヅキ</t>
    </rPh>
    <rPh sb="3" eb="5">
      <t>タクオ</t>
    </rPh>
    <phoneticPr fontId="2"/>
  </si>
  <si>
    <t>秋山　直己</t>
    <rPh sb="0" eb="2">
      <t>アキヤマ</t>
    </rPh>
    <rPh sb="3" eb="4">
      <t>ナオ</t>
    </rPh>
    <rPh sb="4" eb="5">
      <t>ミ</t>
    </rPh>
    <phoneticPr fontId="2"/>
  </si>
  <si>
    <t>那須野　直樹</t>
    <rPh sb="0" eb="3">
      <t>ナスノ</t>
    </rPh>
    <rPh sb="4" eb="6">
      <t>ナオキ</t>
    </rPh>
    <phoneticPr fontId="2"/>
  </si>
  <si>
    <t>小松澤　耐</t>
    <rPh sb="0" eb="3">
      <t>コマツザワ</t>
    </rPh>
    <rPh sb="4" eb="5">
      <t>タイ</t>
    </rPh>
    <phoneticPr fontId="2"/>
  </si>
  <si>
    <t>八木　宏晃</t>
    <rPh sb="0" eb="2">
      <t>ヤギ</t>
    </rPh>
    <rPh sb="3" eb="4">
      <t>ヒロ</t>
    </rPh>
    <rPh sb="4" eb="5">
      <t>コウ</t>
    </rPh>
    <phoneticPr fontId="2"/>
  </si>
  <si>
    <t>小窪　哲也</t>
    <rPh sb="0" eb="2">
      <t>コクボ</t>
    </rPh>
    <rPh sb="3" eb="5">
      <t>テツヤ</t>
    </rPh>
    <phoneticPr fontId="2"/>
  </si>
  <si>
    <t>技術委員長</t>
    <phoneticPr fontId="2"/>
  </si>
  <si>
    <t>　</t>
  </si>
  <si>
    <t>鈴木　健</t>
    <rPh sb="0" eb="2">
      <t>スズキ</t>
    </rPh>
    <rPh sb="3" eb="4">
      <t>ケン</t>
    </rPh>
    <phoneticPr fontId="2"/>
  </si>
  <si>
    <t>渡邉　啓介</t>
    <rPh sb="0" eb="2">
      <t>ワタナベ</t>
    </rPh>
    <rPh sb="3" eb="5">
      <t>ケイスケ</t>
    </rPh>
    <phoneticPr fontId="2"/>
  </si>
  <si>
    <t>鈴木　一敏</t>
    <rPh sb="0" eb="2">
      <t>スズキ</t>
    </rPh>
    <rPh sb="3" eb="4">
      <t>１</t>
    </rPh>
    <rPh sb="4" eb="5">
      <t>トシ</t>
    </rPh>
    <phoneticPr fontId="2"/>
  </si>
  <si>
    <t>太田　貴光</t>
    <rPh sb="0" eb="2">
      <t>オオタ</t>
    </rPh>
    <rPh sb="3" eb="5">
      <t>タカミツ</t>
    </rPh>
    <phoneticPr fontId="2"/>
  </si>
  <si>
    <t>瀧島　彬臣</t>
    <rPh sb="0" eb="2">
      <t>タキシマ</t>
    </rPh>
    <rPh sb="3" eb="4">
      <t>アキラ</t>
    </rPh>
    <rPh sb="4" eb="5">
      <t>オミ</t>
    </rPh>
    <phoneticPr fontId="2"/>
  </si>
  <si>
    <t>九門　尚俊</t>
    <rPh sb="0" eb="2">
      <t>クモン</t>
    </rPh>
    <rPh sb="3" eb="5">
      <t>ナオトシ</t>
    </rPh>
    <phoneticPr fontId="2"/>
  </si>
  <si>
    <t>神野　貴之</t>
    <rPh sb="0" eb="2">
      <t>カミノ</t>
    </rPh>
    <rPh sb="3" eb="5">
      <t>タカユキ</t>
    </rPh>
    <phoneticPr fontId="2"/>
  </si>
  <si>
    <t>工藤　善充</t>
    <phoneticPr fontId="2"/>
  </si>
  <si>
    <t>第２２回 静岡県キッズ（U-7・U-8・U-9）サッカーフェスティバル　開会式・閉会式  次第</t>
    <phoneticPr fontId="2"/>
  </si>
  <si>
    <t>２０２３年１０月１５日（日）　午前９：００　開始　エコパスタジアム</t>
    <rPh sb="12" eb="13">
      <t>ヒ</t>
    </rPh>
    <phoneticPr fontId="2"/>
  </si>
  <si>
    <t>選手入場　（最初から整列　U7選手、U7帯同審判、指導者１名）</t>
    <rPh sb="15" eb="17">
      <t>センシュ</t>
    </rPh>
    <rPh sb="20" eb="22">
      <t>タイドウ</t>
    </rPh>
    <rPh sb="22" eb="24">
      <t>シンパン</t>
    </rPh>
    <rPh sb="25" eb="28">
      <t>シドウシャ</t>
    </rPh>
    <rPh sb="29" eb="30">
      <t>メイ</t>
    </rPh>
    <phoneticPr fontId="2"/>
  </si>
  <si>
    <t>選手　午前８：３５～  スタジアム　整列</t>
    <phoneticPr fontId="2"/>
  </si>
  <si>
    <t>２０２３年１０月１５日（日）　　各会場にて最終試合終了後直ちに行います。</t>
    <rPh sb="12" eb="13">
      <t>ヒ</t>
    </rPh>
    <phoneticPr fontId="2"/>
  </si>
  <si>
    <t>前澤　孝</t>
    <rPh sb="0" eb="2">
      <t>マエザワ</t>
    </rPh>
    <rPh sb="3" eb="4">
      <t>タカシ</t>
    </rPh>
    <phoneticPr fontId="2"/>
  </si>
  <si>
    <t>阪田　智</t>
    <rPh sb="0" eb="2">
      <t>サカタ</t>
    </rPh>
    <rPh sb="3" eb="4">
      <t>トモ</t>
    </rPh>
    <phoneticPr fontId="2"/>
  </si>
  <si>
    <t>２０２３年 １０月１５日（日）　９：００より、エコパスタジアムにてU-7 24チーム（選手全員、帯同審判、指導者１名）参加</t>
    <rPh sb="13" eb="14">
      <t>ヒ</t>
    </rPh>
    <rPh sb="48" eb="50">
      <t>タイドウ</t>
    </rPh>
    <rPh sb="50" eb="52">
      <t>シンパン</t>
    </rPh>
    <phoneticPr fontId="2"/>
  </si>
  <si>
    <t>井上　和宏</t>
    <rPh sb="0" eb="2">
      <t>イノウエ</t>
    </rPh>
    <rPh sb="3" eb="5">
      <t>カズヒロ</t>
    </rPh>
    <phoneticPr fontId="2"/>
  </si>
  <si>
    <r>
      <rPr>
        <u/>
        <sz val="10"/>
        <rFont val="ＭＳ Ｐ明朝"/>
        <family val="1"/>
        <charset val="128"/>
      </rPr>
      <t>８：１５受付開始</t>
    </r>
    <r>
      <rPr>
        <sz val="10"/>
        <rFont val="ＭＳ Ｐ明朝"/>
        <family val="1"/>
        <charset val="128"/>
      </rPr>
      <t>　　</t>
    </r>
    <r>
      <rPr>
        <u/>
        <sz val="10"/>
        <rFont val="ＭＳ Ｐ明朝"/>
        <family val="1"/>
        <charset val="128"/>
      </rPr>
      <t>８：３５選手・役員集合</t>
    </r>
    <r>
      <rPr>
        <sz val="10"/>
        <rFont val="ＭＳ Ｐ明朝"/>
        <family val="1"/>
        <charset val="128"/>
      </rPr>
      <t>　　</t>
    </r>
    <phoneticPr fontId="2"/>
  </si>
  <si>
    <t>要　　項</t>
    <phoneticPr fontId="2"/>
  </si>
  <si>
    <t>FINE静岡</t>
    <rPh sb="4" eb="6">
      <t>シズオカ</t>
    </rPh>
    <phoneticPr fontId="2"/>
  </si>
  <si>
    <t>静岡横内サッカースポーツ少年団</t>
    <rPh sb="0" eb="2">
      <t>シズオカ</t>
    </rPh>
    <rPh sb="2" eb="4">
      <t>ヨコウチ</t>
    </rPh>
    <rPh sb="12" eb="15">
      <t>ショウネンダン</t>
    </rPh>
    <phoneticPr fontId="2"/>
  </si>
  <si>
    <t>静岡WrJFC</t>
    <rPh sb="0" eb="2">
      <t>シズオカ</t>
    </rPh>
    <phoneticPr fontId="2"/>
  </si>
  <si>
    <t>静岡南サッカークラブ</t>
    <rPh sb="0" eb="2">
      <t>シズオカ</t>
    </rPh>
    <rPh sb="2" eb="3">
      <t>ミナミ</t>
    </rPh>
    <phoneticPr fontId="2"/>
  </si>
  <si>
    <t>FCジョガドール静岡</t>
    <rPh sb="8" eb="10">
      <t>シズオカ</t>
    </rPh>
    <phoneticPr fontId="2"/>
  </si>
  <si>
    <t>東源台フットボールクラブ</t>
    <rPh sb="0" eb="1">
      <t>ヒガシ</t>
    </rPh>
    <rPh sb="1" eb="3">
      <t>ゲンダイ</t>
    </rPh>
    <phoneticPr fontId="2"/>
  </si>
  <si>
    <t>南部サッカースポーツ少年団</t>
    <rPh sb="0" eb="2">
      <t>ナンブ</t>
    </rPh>
    <rPh sb="10" eb="13">
      <t>ショウネンダン</t>
    </rPh>
    <phoneticPr fontId="2"/>
  </si>
  <si>
    <t>SENAFC</t>
    <phoneticPr fontId="2"/>
  </si>
  <si>
    <t>西奈サッカースポーツ少年団</t>
    <rPh sb="0" eb="2">
      <t>ニシナ</t>
    </rPh>
    <rPh sb="10" eb="13">
      <t>ショウネンダン</t>
    </rPh>
    <phoneticPr fontId="2"/>
  </si>
  <si>
    <t>TOKAIスポーツアカデミー</t>
  </si>
  <si>
    <t>有度フットボールクラブ</t>
  </si>
  <si>
    <t>清水プエルトｓｃ</t>
  </si>
  <si>
    <t>入江サッカースポーツ少年団</t>
  </si>
  <si>
    <t>飯田ファイターズサッカースポーツ少年団</t>
  </si>
  <si>
    <t>駒越小サッカースポーツ少年団</t>
  </si>
  <si>
    <t>サキチ</t>
    <phoneticPr fontId="2"/>
  </si>
  <si>
    <t>焼津西</t>
    <rPh sb="0" eb="3">
      <t>ヤイヅニシ</t>
    </rPh>
    <phoneticPr fontId="1"/>
  </si>
  <si>
    <t>榛南FCJr</t>
  </si>
  <si>
    <t>サキチ</t>
  </si>
  <si>
    <t>岡部</t>
    <rPh sb="0" eb="2">
      <t>オカベ</t>
    </rPh>
    <phoneticPr fontId="1"/>
  </si>
  <si>
    <t>ドゥエオル</t>
  </si>
  <si>
    <t>藤枝</t>
    <rPh sb="0" eb="2">
      <t>フジエダ</t>
    </rPh>
    <phoneticPr fontId="1"/>
  </si>
  <si>
    <t>焼津南</t>
    <rPh sb="0" eb="3">
      <t>ヤイヅミナミ</t>
    </rPh>
    <phoneticPr fontId="1"/>
  </si>
  <si>
    <t>島田第二FC</t>
  </si>
  <si>
    <t>島田第一サッカースポーツ少年団</t>
  </si>
  <si>
    <t>島田第一サッカースポーツ少年団</t>
    <rPh sb="12" eb="15">
      <t>ショウネンダン</t>
    </rPh>
    <phoneticPr fontId="2"/>
  </si>
  <si>
    <t>島田第四小サッカースポーツ少年団</t>
    <rPh sb="13" eb="16">
      <t>ショウネンダン</t>
    </rPh>
    <phoneticPr fontId="2"/>
  </si>
  <si>
    <t>相良サッカースポーツ少年団</t>
    <rPh sb="10" eb="13">
      <t>ショウネンダン</t>
    </rPh>
    <phoneticPr fontId="2"/>
  </si>
  <si>
    <t>自彊サッカースポーツ少年団</t>
    <rPh sb="10" eb="13">
      <t>ショウネンダン</t>
    </rPh>
    <phoneticPr fontId="2"/>
  </si>
  <si>
    <t>静岡南サッカークラブ</t>
  </si>
  <si>
    <t>SENAFC</t>
  </si>
  <si>
    <t>FINE静岡</t>
  </si>
  <si>
    <t>TOKAIスポーツアカデミー</t>
    <phoneticPr fontId="2"/>
  </si>
  <si>
    <t>焼津西</t>
  </si>
  <si>
    <t>榛南FCJr</t>
    <phoneticPr fontId="2"/>
  </si>
  <si>
    <t>入江サッカースポーツ少年団</t>
    <phoneticPr fontId="2"/>
  </si>
  <si>
    <t>南部サッカースポーツ少年団</t>
  </si>
  <si>
    <t>有度フットボールクラブ</t>
    <phoneticPr fontId="2"/>
  </si>
  <si>
    <t>ドゥエオル</t>
    <phoneticPr fontId="2"/>
  </si>
  <si>
    <t>飯田ファイターズサッカースポーツ少年団</t>
    <phoneticPr fontId="2"/>
  </si>
  <si>
    <t>清水プエルトｓｃ</t>
    <phoneticPr fontId="2"/>
  </si>
  <si>
    <t>島田第二FC</t>
    <phoneticPr fontId="2"/>
  </si>
  <si>
    <t>駒越小サッカースポーツ少年団</t>
    <phoneticPr fontId="2"/>
  </si>
  <si>
    <t>磐田南フットボールクラブ</t>
  </si>
  <si>
    <t>磐田南フットボールクラブ</t>
    <rPh sb="0" eb="3">
      <t>イワタミナミ</t>
    </rPh>
    <phoneticPr fontId="2"/>
  </si>
  <si>
    <t>中郡フットボールクラブ</t>
  </si>
  <si>
    <t>中郡フットボールクラブ</t>
    <rPh sb="0" eb="2">
      <t>ナカゴウリ</t>
    </rPh>
    <phoneticPr fontId="2"/>
  </si>
  <si>
    <t>田原フットボールクラブ</t>
  </si>
  <si>
    <t>田原フットボールクラブ</t>
    <rPh sb="0" eb="2">
      <t>タハラ</t>
    </rPh>
    <phoneticPr fontId="2"/>
  </si>
  <si>
    <t>バディフットボールクラブ</t>
  </si>
  <si>
    <t>バディフットボールクラブ</t>
    <phoneticPr fontId="2"/>
  </si>
  <si>
    <t>積志サッカースポーツ少年団</t>
  </si>
  <si>
    <t>積志サッカースポーツ少年団</t>
    <rPh sb="0" eb="2">
      <t>セキシ</t>
    </rPh>
    <rPh sb="10" eb="13">
      <t>ショウネンダン</t>
    </rPh>
    <phoneticPr fontId="2"/>
  </si>
  <si>
    <t>笠井フットボールクラブ</t>
    <rPh sb="0" eb="2">
      <t>カサイ</t>
    </rPh>
    <phoneticPr fontId="2"/>
  </si>
  <si>
    <t>白羽サッカースポーツ少年団</t>
    <rPh sb="0" eb="2">
      <t>シロワ</t>
    </rPh>
    <rPh sb="10" eb="13">
      <t>ショウネンダン</t>
    </rPh>
    <phoneticPr fontId="2"/>
  </si>
  <si>
    <t>大須賀サッカースポーツ少年団</t>
    <rPh sb="0" eb="3">
      <t>オオスカ</t>
    </rPh>
    <rPh sb="11" eb="14">
      <t>ショウネンダン</t>
    </rPh>
    <phoneticPr fontId="2"/>
  </si>
  <si>
    <t>SANTOS　FC JAPAN</t>
  </si>
  <si>
    <t>SANTOS　FC JAPAN</t>
    <phoneticPr fontId="2"/>
  </si>
  <si>
    <t>磐田第一ジュニアフットボールスポーツ少年団</t>
  </si>
  <si>
    <t>雄踏サッカースポーツ少年団</t>
  </si>
  <si>
    <t>雄踏サッカースポーツ少年団</t>
    <rPh sb="0" eb="2">
      <t>ユウトウ</t>
    </rPh>
    <rPh sb="10" eb="13">
      <t>ショウネンダン</t>
    </rPh>
    <phoneticPr fontId="2"/>
  </si>
  <si>
    <t>浜松新津サッカースポーツ少年団</t>
  </si>
  <si>
    <t>浜松新津サッカースポーツ少年団</t>
    <rPh sb="0" eb="2">
      <t>ハママツ</t>
    </rPh>
    <rPh sb="2" eb="4">
      <t>シンズ</t>
    </rPh>
    <rPh sb="12" eb="15">
      <t>ショウネンダン</t>
    </rPh>
    <phoneticPr fontId="2"/>
  </si>
  <si>
    <t>岡崎サッカースポーツ少年団</t>
    <rPh sb="0" eb="2">
      <t>オカサキ</t>
    </rPh>
    <rPh sb="10" eb="13">
      <t>ショウネンダン</t>
    </rPh>
    <phoneticPr fontId="2"/>
  </si>
  <si>
    <t>森フットボールクラブ　アルゴス</t>
  </si>
  <si>
    <t>浜松西部フットボールクラブ</t>
    <rPh sb="0" eb="2">
      <t>ハママツ</t>
    </rPh>
    <rPh sb="2" eb="4">
      <t>セイブ</t>
    </rPh>
    <phoneticPr fontId="2"/>
  </si>
  <si>
    <t>リュウチFC１０</t>
    <phoneticPr fontId="2"/>
  </si>
  <si>
    <t>北浜サッカークラブ</t>
    <rPh sb="0" eb="2">
      <t>キタハマ</t>
    </rPh>
    <phoneticPr fontId="2"/>
  </si>
  <si>
    <t>アヴェニールSC</t>
    <phoneticPr fontId="2"/>
  </si>
  <si>
    <t>F.C.フォルミーガ</t>
    <phoneticPr fontId="2"/>
  </si>
  <si>
    <t>山名スポーツ少年団</t>
    <rPh sb="0" eb="2">
      <t>ヤマナ</t>
    </rPh>
    <rPh sb="6" eb="9">
      <t>ショウネンダン</t>
    </rPh>
    <phoneticPr fontId="2"/>
  </si>
  <si>
    <t>天竜FCスポーツ少年団</t>
    <rPh sb="0" eb="2">
      <t>テンリュウ</t>
    </rPh>
    <rPh sb="8" eb="11">
      <t>ショウネンダン</t>
    </rPh>
    <phoneticPr fontId="2"/>
  </si>
  <si>
    <t>飯田・相生</t>
    <rPh sb="0" eb="2">
      <t>イイダ</t>
    </rPh>
    <rPh sb="3" eb="5">
      <t>アイオイ</t>
    </rPh>
    <phoneticPr fontId="2"/>
  </si>
  <si>
    <t>浜松河輪ジュニアフットボールクラブ</t>
  </si>
  <si>
    <t>浜松佐藤スポーツクラブ</t>
  </si>
  <si>
    <t>葵ヶ丘サッカークラブ</t>
    <rPh sb="0" eb="3">
      <t>アオイガオカ</t>
    </rPh>
    <phoneticPr fontId="2"/>
  </si>
  <si>
    <t>KAKURO　FC</t>
    <phoneticPr fontId="2"/>
  </si>
  <si>
    <t>佐鳴台サッカースポーツ少年団</t>
    <rPh sb="0" eb="3">
      <t>サナルダイ</t>
    </rPh>
    <rPh sb="11" eb="14">
      <t>ショウネンダン</t>
    </rPh>
    <phoneticPr fontId="2"/>
  </si>
  <si>
    <t>SANTOS　FC　JAPAN</t>
    <phoneticPr fontId="2"/>
  </si>
  <si>
    <t>磐田第一JFCサッカースポーツ少年団</t>
    <rPh sb="0" eb="4">
      <t>イワタダイイチ</t>
    </rPh>
    <rPh sb="15" eb="18">
      <t>ショウネンダン</t>
    </rPh>
    <phoneticPr fontId="2"/>
  </si>
  <si>
    <t>森フットボールクラブ　アルゴス</t>
    <rPh sb="0" eb="1">
      <t>モリ</t>
    </rPh>
    <phoneticPr fontId="2"/>
  </si>
  <si>
    <t>リュウチFC10</t>
    <phoneticPr fontId="2"/>
  </si>
  <si>
    <t>浜松西部フットボールクラブ</t>
    <rPh sb="0" eb="4">
      <t>ハママツセイブ</t>
    </rPh>
    <phoneticPr fontId="2"/>
  </si>
  <si>
    <t>浜松河輪ジュニアフットボールクラブ</t>
    <rPh sb="0" eb="2">
      <t>ハママツ</t>
    </rPh>
    <rPh sb="2" eb="4">
      <t>カワワ</t>
    </rPh>
    <phoneticPr fontId="2"/>
  </si>
  <si>
    <t>浜松佐藤スポーツクラブ</t>
    <rPh sb="0" eb="2">
      <t>ハママツ</t>
    </rPh>
    <rPh sb="2" eb="4">
      <t>サトウ</t>
    </rPh>
    <phoneticPr fontId="2"/>
  </si>
  <si>
    <t>KAKURO FC</t>
    <phoneticPr fontId="2"/>
  </si>
  <si>
    <t>サキチ</t>
    <phoneticPr fontId="2"/>
  </si>
  <si>
    <t>焼津西</t>
    <rPh sb="0" eb="2">
      <t>ヤイズ</t>
    </rPh>
    <rPh sb="2" eb="3">
      <t>ニシ</t>
    </rPh>
    <phoneticPr fontId="2"/>
  </si>
  <si>
    <t>磐田第一ジュニアフットボールスポーツ少年団</t>
    <phoneticPr fontId="2"/>
  </si>
  <si>
    <t>榛南FCJr</t>
    <phoneticPr fontId="2"/>
  </si>
  <si>
    <t>静岡横内サッカースポーツ少年団</t>
  </si>
  <si>
    <t>岡部</t>
  </si>
  <si>
    <t>岡崎サッカースポーツ少年団</t>
  </si>
  <si>
    <t>FCジョガドール静岡</t>
  </si>
  <si>
    <t>浜松西部フットボールクラブ</t>
  </si>
  <si>
    <t>浜松西部フットボールクラブ</t>
    <phoneticPr fontId="2"/>
  </si>
  <si>
    <t>リュウチFC10</t>
  </si>
  <si>
    <t>島田第四小サッカースポーツ少年団</t>
  </si>
  <si>
    <t>笠井フットボールクラブ</t>
  </si>
  <si>
    <t>北浜サッカークラブ</t>
  </si>
  <si>
    <t>相良サッカースポーツ少年団</t>
  </si>
  <si>
    <t>アヴェニールSC</t>
  </si>
  <si>
    <t>F.C.フォルミーガ</t>
  </si>
  <si>
    <t>山名スポーツ少年団</t>
  </si>
  <si>
    <t>静岡WrJFC</t>
  </si>
  <si>
    <t>藤枝</t>
  </si>
  <si>
    <t>天竜FCスポーツ少年団</t>
  </si>
  <si>
    <t>焼津南</t>
  </si>
  <si>
    <t>飯田・相生</t>
  </si>
  <si>
    <t>東源台フットボールクラブ</t>
  </si>
  <si>
    <t>白羽サッカースポーツ少年団</t>
  </si>
  <si>
    <t>葵ヶ丘サッカークラブ</t>
  </si>
  <si>
    <t>自彊サッカースポーツ少年団</t>
  </si>
  <si>
    <t>大須賀サッカースポーツ少年団</t>
  </si>
  <si>
    <t>KAKURO FC</t>
  </si>
  <si>
    <t>西奈サッカースポーツ少年団</t>
  </si>
  <si>
    <t>佐鳴台サッカースポーツ少年団</t>
  </si>
  <si>
    <t>一般財団法人静岡県サッカー協会　専務理事</t>
    <rPh sb="0" eb="9">
      <t>イッパンザイダンホウジンシズオカケン</t>
    </rPh>
    <rPh sb="13" eb="15">
      <t>キョウカイ</t>
    </rPh>
    <rPh sb="16" eb="20">
      <t>センムリジ</t>
    </rPh>
    <phoneticPr fontId="2"/>
  </si>
  <si>
    <t>遠藤　文朗</t>
    <rPh sb="0" eb="2">
      <t>エンドウ</t>
    </rPh>
    <rPh sb="3" eb="4">
      <t>フミ</t>
    </rPh>
    <rPh sb="4" eb="5">
      <t>ロウ</t>
    </rPh>
    <phoneticPr fontId="2"/>
  </si>
  <si>
    <t>袋井市市長</t>
    <rPh sb="0" eb="3">
      <t>フクロイシ</t>
    </rPh>
    <rPh sb="3" eb="5">
      <t>シチョウ</t>
    </rPh>
    <phoneticPr fontId="2"/>
  </si>
  <si>
    <t>大場　規之</t>
    <rPh sb="0" eb="2">
      <t>オオバ</t>
    </rPh>
    <rPh sb="3" eb="4">
      <t>キ</t>
    </rPh>
    <rPh sb="4" eb="5">
      <t>ユキ</t>
    </rPh>
    <phoneticPr fontId="2"/>
  </si>
  <si>
    <t>法多山尊永寺　住職</t>
    <rPh sb="0" eb="3">
      <t>ハッタサン</t>
    </rPh>
    <rPh sb="3" eb="4">
      <t>ソン</t>
    </rPh>
    <rPh sb="4" eb="5">
      <t>エイ</t>
    </rPh>
    <rPh sb="5" eb="6">
      <t>テラ</t>
    </rPh>
    <rPh sb="7" eb="9">
      <t>ジュウショク</t>
    </rPh>
    <phoneticPr fontId="2"/>
  </si>
  <si>
    <t>大谷　純應</t>
    <rPh sb="0" eb="2">
      <t>オオタニ</t>
    </rPh>
    <rPh sb="3" eb="4">
      <t>ジュン</t>
    </rPh>
    <rPh sb="4" eb="5">
      <t>ゴタ</t>
    </rPh>
    <phoneticPr fontId="2"/>
  </si>
  <si>
    <t>スルガ銀行袋井支　支店長</t>
    <rPh sb="3" eb="5">
      <t>ギンコウ</t>
    </rPh>
    <rPh sb="5" eb="7">
      <t>フクロイ</t>
    </rPh>
    <rPh sb="7" eb="8">
      <t>シ</t>
    </rPh>
    <rPh sb="9" eb="12">
      <t>シテンチョウ</t>
    </rPh>
    <phoneticPr fontId="2"/>
  </si>
  <si>
    <t>仲田　浩士</t>
    <rPh sb="0" eb="2">
      <t>ナカタ</t>
    </rPh>
    <rPh sb="3" eb="4">
      <t>ヒロシ</t>
    </rPh>
    <rPh sb="4" eb="5">
      <t>シ</t>
    </rPh>
    <phoneticPr fontId="2"/>
  </si>
  <si>
    <t>高根須走</t>
  </si>
  <si>
    <t>FC　ITO</t>
  </si>
  <si>
    <t>アスルクラロ富士宮</t>
  </si>
  <si>
    <t>MareFC</t>
  </si>
  <si>
    <t>スキダマＦＣ</t>
    <phoneticPr fontId="2"/>
  </si>
  <si>
    <t>北上サッカークラブ</t>
    <phoneticPr fontId="2"/>
  </si>
  <si>
    <t>富丘サッカースポーツ少年団</t>
    <phoneticPr fontId="2"/>
  </si>
  <si>
    <t>三島東サッカースポーツ少年団</t>
    <phoneticPr fontId="2"/>
  </si>
  <si>
    <t>朝日サッカー少年団</t>
    <phoneticPr fontId="2"/>
  </si>
  <si>
    <t>長岡サッカースポーツ少年団</t>
    <phoneticPr fontId="2"/>
  </si>
  <si>
    <t>ＦＣ　デルヴィエント沼津</t>
    <phoneticPr fontId="2"/>
  </si>
  <si>
    <t>アスルクラロ富士宮</t>
    <phoneticPr fontId="2"/>
  </si>
  <si>
    <t>吉原第一ジュニアサッカークラブ</t>
    <phoneticPr fontId="2"/>
  </si>
  <si>
    <t>富士第一サッカースポーツ少年団</t>
    <phoneticPr fontId="2"/>
  </si>
  <si>
    <t>富士ゲンキーズ</t>
    <phoneticPr fontId="2"/>
  </si>
  <si>
    <t>富士宮シティFC</t>
    <phoneticPr fontId="2"/>
  </si>
  <si>
    <t>FC SEINAN</t>
    <phoneticPr fontId="2"/>
  </si>
  <si>
    <t>アスルクラロ富士宮</t>
    <rPh sb="0" eb="2">
      <t>フj</t>
    </rPh>
    <phoneticPr fontId="2"/>
  </si>
  <si>
    <t>富丘サッカースポーツ少年団</t>
    <rPh sb="0" eb="2">
      <t>トミオk</t>
    </rPh>
    <phoneticPr fontId="2"/>
  </si>
  <si>
    <t>富士宮シティFC</t>
  </si>
  <si>
    <t>富士ゲンキーズ</t>
    <rPh sb="0" eb="2">
      <t>フj</t>
    </rPh>
    <phoneticPr fontId="2"/>
  </si>
  <si>
    <t>吉原第一ジュニアサッカークラブ</t>
    <rPh sb="0" eb="2">
      <t>ヨシワr</t>
    </rPh>
    <phoneticPr fontId="2"/>
  </si>
  <si>
    <t>富士第一サッカースポーツ少年団</t>
    <rPh sb="0" eb="1">
      <t>フジ</t>
    </rPh>
    <phoneticPr fontId="2"/>
  </si>
  <si>
    <t>FCITO</t>
  </si>
  <si>
    <t>長岡サッカースポーツ少年団</t>
    <rPh sb="0" eb="2">
      <t>ナガ</t>
    </rPh>
    <phoneticPr fontId="2"/>
  </si>
  <si>
    <t>スキダマFC</t>
  </si>
  <si>
    <t>スギダマFC</t>
  </si>
  <si>
    <t>FCデルヴィエント沼津</t>
    <rPh sb="0" eb="1">
      <t>デルヴィエn</t>
    </rPh>
    <phoneticPr fontId="2"/>
  </si>
  <si>
    <t>北上サッカークラブ</t>
    <rPh sb="0" eb="2">
      <t>キタウエ</t>
    </rPh>
    <phoneticPr fontId="2"/>
  </si>
  <si>
    <t>北上サッカークラブ</t>
    <rPh sb="0" eb="2">
      <t>キタウ</t>
    </rPh>
    <phoneticPr fontId="2"/>
  </si>
  <si>
    <t>三島東サッカースポーツ少年団</t>
  </si>
  <si>
    <t>FC SEINAN</t>
    <rPh sb="0" eb="2">
      <t>アs</t>
    </rPh>
    <phoneticPr fontId="2"/>
  </si>
  <si>
    <t>高根須走</t>
    <rPh sb="0" eb="2">
      <t>タカn</t>
    </rPh>
    <phoneticPr fontId="2"/>
  </si>
  <si>
    <t>朝日サッカー少年団</t>
  </si>
  <si>
    <t>八田　凌典</t>
  </si>
  <si>
    <t>選手代表　磐田南フットボールクラブ</t>
    <rPh sb="0" eb="2">
      <t>センシュ</t>
    </rPh>
    <rPh sb="2" eb="4">
      <t>ダイヒョウ</t>
    </rPh>
    <rPh sb="5" eb="8">
      <t>イワタミナミ</t>
    </rPh>
    <phoneticPr fontId="2"/>
  </si>
  <si>
    <t>計算方法</t>
  </si>
  <si>
    <t>サッカーの勝ち点は、勝利で3点、引き分けで1点、敗北は0点で、これを足すだけ。つまり計算式は以下のようになります。</t>
  </si>
  <si>
    <t>勝ち点＝(勝った試合数×3)+(引き分けの試合数×1)</t>
  </si>
  <si>
    <t>負け試合は勝ち点0なので計算に入れる必要はありません。</t>
  </si>
  <si>
    <t>例えば6チームが総当たり戦をすると、1チームは5試合行うことになります。</t>
  </si>
  <si>
    <t>このときAチームが2勝2分1敗、Bチームが1勝2分2敗なら、勝ち点は以下のようになります。</t>
  </si>
  <si>
    <t>Aチーム　(2×3)+(1×1)＝7</t>
  </si>
  <si>
    <t>Bチーム　(1×3)+(2×1)＝5</t>
  </si>
  <si>
    <t>【サッカー】勝ち点が同じ場合のルール</t>
  </si>
  <si>
    <t>例えば上のような6チーム総当たりで、Aチームが2勝2分1敗、Bチームが1勝4分0敗なら、勝ち点は以下のようになります。</t>
  </si>
  <si>
    <t>Bチーム　(1×3)+(4×1)＝7</t>
  </si>
  <si>
    <t>勝ち点が並んでしまいました。</t>
  </si>
  <si>
    <t>FIFAワールドカップ</t>
  </si>
  <si>
    <t>FIFAワールドカップのグループリーグでは、勝ち点が同じ場合、以下の順番で順位を決めます。</t>
  </si>
  <si>
    <t>①得失点差</t>
  </si>
  <si>
    <t>②総得点</t>
  </si>
  <si>
    <t>③直接対決の結果</t>
  </si>
  <si>
    <t>2チームが並んでいる場合は、そのチーム同士の直接対決の結果</t>
  </si>
  <si>
    <t>3チームが並んでいる場合は、該当するチームの試合の勝ち点・得失点差・総得点</t>
  </si>
  <si>
    <t>④フェアプレーポイント</t>
  </si>
  <si>
    <t>⑤抽選</t>
  </si>
  <si>
    <t>Jリーグ</t>
  </si>
  <si>
    <t>日本のJリーグでは、勝ち点が同じ場合、以下の順番で順位を決めます。</t>
  </si>
  <si>
    <t>②総得点数</t>
  </si>
  <si>
    <t>③当該チーム間の勝ち点</t>
  </si>
  <si>
    <t>④当該チーム間の得失点差</t>
  </si>
  <si>
    <t>⑤当該チーム間の得点数</t>
  </si>
  <si>
    <t>⑥反則ポイント</t>
  </si>
  <si>
    <t>⑦抽選</t>
  </si>
  <si>
    <t>プレミアリーグ</t>
  </si>
  <si>
    <t>イングランドのプレミアリーグでは、勝ち点が同じ場合、以下の順番で順位を決めます。</t>
  </si>
  <si>
    <t>④当該チーム間のアウェーゴール数</t>
  </si>
  <si>
    <t>⑤中立会場でのプレーオフ</t>
  </si>
  <si>
    <t>ラ・リーガ</t>
  </si>
  <si>
    <t>スペインのラ・リーガでは、勝ち点が同じ場合、以下の順番で順位を決めます。</t>
  </si>
  <si>
    <t>①当該チーム間の勝ち点</t>
  </si>
  <si>
    <t>②当該チーム間の得失点差</t>
  </si>
  <si>
    <t>③全試合の得失点差</t>
  </si>
  <si>
    <t>④全試合の総得点</t>
  </si>
  <si>
    <t>⑤全試合のアウェーゴール数</t>
  </si>
  <si>
    <t>セリエA</t>
  </si>
  <si>
    <t>イタリアのセリエAでは、勝ち点が同じ場合、以下の順番で順位を決めます。</t>
  </si>
  <si>
    <t>ブンデスリーガ</t>
  </si>
  <si>
    <t>ドイツのブンデスリーガでは、勝ち点が同じ場合、以下の順番で順位を決めます。</t>
  </si>
  <si>
    <t>⑥当該チーム間のアウェーゴール数</t>
  </si>
  <si>
    <t>⑦アウェーゴール数</t>
  </si>
  <si>
    <t>⑧中立会場でのプレーオフ</t>
  </si>
  <si>
    <t>リーグアン</t>
  </si>
  <si>
    <t>フランスのリーグアンでは、勝ち点が同じ場合、以下の順番で順位を決めます。</t>
  </si>
  <si>
    <t>②当該チーム間の勝ち点</t>
  </si>
  <si>
    <t>③当該チーム間の得失点差</t>
  </si>
  <si>
    <t>⑤総得点数</t>
  </si>
  <si>
    <t>⑥アウェーゴール数</t>
  </si>
  <si>
    <t>まとめ</t>
  </si>
  <si>
    <t>計算方法自体は非常に単純な勝ち点制度。</t>
  </si>
  <si>
    <t>注意しなければならないのは、勝ち点が並んだときです。</t>
  </si>
  <si>
    <t>これもサッカーではよくあること。その場合にどういった優先順位で勝敗が決まっていくのかを覚えておくことが重要です。</t>
  </si>
  <si>
    <t>サッカーのリーグ戦ではこの勝ち点をもとに順位を決定します。</t>
  </si>
  <si>
    <t>サッカーの総当たり戦でよくあるのは、勝ち点が同じになること。</t>
  </si>
  <si>
    <t>この場合、どうにかして順位を決めなければなりませんが、リーグなどによってそのルールは異なります。</t>
  </si>
  <si>
    <t xml:space="preserve"> Ｕ－９の部　組み合わせ【結果】</t>
    <rPh sb="5" eb="6">
      <t>ブ</t>
    </rPh>
    <rPh sb="7" eb="8">
      <t>ク</t>
    </rPh>
    <rPh sb="9" eb="10">
      <t>ア</t>
    </rPh>
    <rPh sb="13" eb="15">
      <t>ケッカ</t>
    </rPh>
    <phoneticPr fontId="2"/>
  </si>
  <si>
    <t xml:space="preserve"> Ｕ－７の部　組み合わせ【結果】</t>
    <rPh sb="5" eb="6">
      <t>ブ</t>
    </rPh>
    <rPh sb="7" eb="8">
      <t>ク</t>
    </rPh>
    <rPh sb="9" eb="10">
      <t>ア</t>
    </rPh>
    <rPh sb="13" eb="15">
      <t>ケッカ</t>
    </rPh>
    <phoneticPr fontId="2"/>
  </si>
  <si>
    <t xml:space="preserve"> Ｕ－８の部　組み合わせ【結果】</t>
    <rPh sb="5" eb="6">
      <t>ブ</t>
    </rPh>
    <rPh sb="7" eb="8">
      <t>ク</t>
    </rPh>
    <rPh sb="9" eb="10">
      <t>ア</t>
    </rPh>
    <rPh sb="13" eb="15">
      <t>ケッカ</t>
    </rPh>
    <phoneticPr fontId="2"/>
  </si>
  <si>
    <t xml:space="preserve"> Ｕ－８の部　対戦表　【結果】</t>
    <rPh sb="5" eb="6">
      <t>ブ</t>
    </rPh>
    <rPh sb="7" eb="10">
      <t>タイセンヒョウ</t>
    </rPh>
    <rPh sb="12" eb="14">
      <t>ケッカ</t>
    </rPh>
    <phoneticPr fontId="2"/>
  </si>
  <si>
    <t>Ｕ－９の部　対戦表　【結果】</t>
    <rPh sb="4" eb="5">
      <t>ブ</t>
    </rPh>
    <rPh sb="6" eb="9">
      <t>タイセンヒョウ</t>
    </rPh>
    <rPh sb="11" eb="13">
      <t>ケッカ</t>
    </rPh>
    <phoneticPr fontId="2"/>
  </si>
  <si>
    <t xml:space="preserve"> Ｕ－７の部　対戦表　【結果】</t>
    <rPh sb="5" eb="6">
      <t>ブ</t>
    </rPh>
    <rPh sb="7" eb="10">
      <t>タイセンヒョウ</t>
    </rPh>
    <rPh sb="12" eb="14">
      <t>ケッカ</t>
    </rPh>
    <phoneticPr fontId="2"/>
  </si>
  <si>
    <t>対戦カード</t>
    <rPh sb="0" eb="2">
      <t>タイセン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</si>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</sst>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Red]&quot;▲&quot;0"/>
    <numFmt numFmtId="177" formatCode="0_ "/>
  </numFmts>
  <fonts count="4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b/>
      <sz val="14"/>
      <name val="ＭＳ Ｐ明朝"/>
      <family val="1"/>
      <charset val="128"/>
    </font>
    <font>
      <b/>
      <sz val="12"/>
      <name val="ＭＳ Ｐ明朝"/>
      <family val="1"/>
      <charset val="128"/>
    </font>
    <font>
      <b/>
      <sz val="10"/>
      <name val="ＭＳ Ｐ明朝"/>
      <family val="1"/>
      <charset val="128"/>
    </font>
    <font>
      <b/>
      <sz val="1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明朝"/>
      <family val="1"/>
      <charset val="128"/>
    </font>
    <font>
      <u/>
      <sz val="12"/>
      <color indexed="12"/>
      <name val="ＭＳ 明朝"/>
      <family val="1"/>
      <charset val="128"/>
    </font>
    <font>
      <b/>
      <u/>
      <sz val="10"/>
      <name val="ＭＳ Ｐ明朝"/>
      <family val="1"/>
      <charset val="128"/>
    </font>
    <font>
      <sz val="11"/>
      <name val="ＭＳ Ｐゴシック"/>
      <family val="3"/>
      <charset val="128"/>
    </font>
    <font>
      <sz val="9"/>
      <name val="ＭＳ Ｐ明朝"/>
      <family val="1"/>
      <charset val="128"/>
    </font>
    <font>
      <sz val="14"/>
      <name val="ＭＳ Ｐ明朝"/>
      <family val="1"/>
      <charset val="128"/>
    </font>
    <font>
      <sz val="11"/>
      <color indexed="10"/>
      <name val="ＭＳ Ｐ明朝"/>
      <family val="1"/>
      <charset val="128"/>
    </font>
    <font>
      <b/>
      <sz val="9"/>
      <color indexed="81"/>
      <name val="MS P ゴシック"/>
      <family val="3"/>
      <charset val="128"/>
    </font>
    <font>
      <u/>
      <sz val="10"/>
      <name val="ＭＳ Ｐ明朝"/>
      <family val="1"/>
      <charset val="128"/>
    </font>
    <font>
      <sz val="8"/>
      <name val="ＭＳ Ｐ明朝"/>
      <family val="1"/>
      <charset val="128"/>
    </font>
    <font>
      <sz val="6"/>
      <name val="ＭＳ Ｐ明朝"/>
      <family val="1"/>
      <charset val="128"/>
    </font>
    <font>
      <sz val="7"/>
      <name val="ＭＳ Ｐ明朝"/>
      <family val="1"/>
      <charset val="128"/>
    </font>
    <font>
      <sz val="11"/>
      <name val="游ゴシック"/>
      <family val="3"/>
      <charset val="128"/>
    </font>
    <font>
      <b/>
      <sz val="11"/>
      <color rgb="FFFF0000"/>
      <name val="HGSｺﾞｼｯｸM"/>
      <family val="3"/>
      <charset val="128"/>
    </font>
    <font>
      <sz val="11"/>
      <color theme="0"/>
      <name val="ＭＳ Ｐ明朝"/>
      <family val="1"/>
      <charset val="128"/>
    </font>
    <font>
      <b/>
      <sz val="12"/>
      <color rgb="FFFF0000"/>
      <name val="ＭＳ Ｐ明朝"/>
      <family val="1"/>
      <charset val="128"/>
    </font>
    <font>
      <b/>
      <sz val="14"/>
      <color rgb="FFFF0000"/>
      <name val="ＭＳ Ｐ明朝"/>
      <family val="1"/>
      <charset val="128"/>
    </font>
    <font>
      <b/>
      <sz val="13"/>
      <color rgb="FFFF0000"/>
      <name val="ＭＳ Ｐ明朝"/>
      <family val="1"/>
      <charset val="128"/>
    </font>
    <font>
      <b/>
      <sz val="13"/>
      <color rgb="FFFF0000"/>
      <name val="ＭＳ Ｐゴシック"/>
      <family val="3"/>
      <charset val="128"/>
    </font>
    <font>
      <b/>
      <sz val="13"/>
      <color indexed="10"/>
      <name val="ＭＳ Ｐ明朝"/>
      <family val="1"/>
      <charset val="128"/>
    </font>
    <font>
      <b/>
      <sz val="13"/>
      <color indexed="10"/>
      <name val="ＭＳ Ｐゴシック"/>
      <family val="3"/>
      <charset val="128"/>
    </font>
    <font>
      <b/>
      <sz val="13"/>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diagonalDown="1">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diagonalDown="1">
      <left style="thin">
        <color indexed="64"/>
      </left>
      <right style="thin">
        <color indexed="64"/>
      </right>
      <top/>
      <bottom style="thin">
        <color indexed="64"/>
      </bottom>
      <diagonal style="thin">
        <color indexed="64"/>
      </diagonal>
    </border>
    <border>
      <left style="thin">
        <color indexed="64"/>
      </left>
      <right style="double">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diagonal/>
    </border>
  </borders>
  <cellStyleXfs count="6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6" fontId="1" fillId="0" borderId="0" applyFont="0" applyFill="0" applyBorder="0" applyAlignment="0" applyProtection="0"/>
    <xf numFmtId="0" fontId="25" fillId="7" borderId="4" applyNumberFormat="0" applyAlignment="0" applyProtection="0">
      <alignment vertical="center"/>
    </xf>
    <xf numFmtId="0" fontId="1" fillId="0" borderId="0"/>
    <xf numFmtId="0" fontId="10" fillId="0" borderId="0">
      <alignment vertical="center"/>
    </xf>
    <xf numFmtId="0" fontId="1" fillId="0" borderId="0"/>
    <xf numFmtId="0" fontId="1" fillId="0" borderId="0"/>
    <xf numFmtId="0" fontId="10" fillId="0" borderId="0">
      <alignment vertical="center"/>
    </xf>
    <xf numFmtId="0" fontId="27" fillId="0" borderId="0"/>
    <xf numFmtId="0" fontId="1" fillId="0" borderId="0"/>
    <xf numFmtId="0" fontId="10" fillId="0" borderId="0">
      <alignment vertical="center"/>
    </xf>
    <xf numFmtId="0" fontId="1" fillId="0" borderId="0"/>
    <xf numFmtId="0" fontId="1" fillId="0" borderId="0"/>
    <xf numFmtId="0" fontId="30" fillId="0" borderId="0"/>
    <xf numFmtId="0" fontId="1" fillId="0" borderId="0">
      <alignment horizontal="center" vertical="center"/>
    </xf>
    <xf numFmtId="0" fontId="26" fillId="4" borderId="0" applyNumberFormat="0" applyBorder="0" applyAlignment="0" applyProtection="0">
      <alignment vertical="center"/>
    </xf>
    <xf numFmtId="0" fontId="1" fillId="22" borderId="2" applyNumberFormat="0" applyFont="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5" applyNumberFormat="0" applyFill="0" applyAlignment="0" applyProtection="0">
      <alignment vertical="center"/>
    </xf>
    <xf numFmtId="0" fontId="15" fillId="0" borderId="3" applyNumberFormat="0" applyFill="0" applyAlignment="0" applyProtection="0">
      <alignment vertical="center"/>
    </xf>
    <xf numFmtId="0" fontId="11" fillId="16" borderId="0" applyNumberFormat="0" applyBorder="0" applyAlignment="0" applyProtection="0">
      <alignment vertical="center"/>
    </xf>
    <xf numFmtId="0" fontId="10" fillId="2" borderId="0" applyNumberFormat="0" applyBorder="0" applyAlignment="0" applyProtection="0">
      <alignment vertical="center"/>
    </xf>
  </cellStyleXfs>
  <cellXfs count="194">
    <xf numFmtId="0" fontId="0" fillId="0" borderId="0" xfId="0"/>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xf numFmtId="0" fontId="5" fillId="0" borderId="0" xfId="0" applyFont="1" applyAlignment="1">
      <alignment horizontal="center" vertical="center" shrinkToFit="1"/>
    </xf>
    <xf numFmtId="0" fontId="5" fillId="0" borderId="0" xfId="0" applyFont="1"/>
    <xf numFmtId="0" fontId="5" fillId="0" borderId="0" xfId="0" applyFont="1" applyAlignment="1">
      <alignment horizontal="distributed" vertical="center" justifyLastLine="1"/>
    </xf>
    <xf numFmtId="0" fontId="8" fillId="0" borderId="0" xfId="0" applyFont="1" applyAlignment="1">
      <alignment vertical="center"/>
    </xf>
    <xf numFmtId="0" fontId="5"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distributed" vertical="center" justifyLastLine="1"/>
    </xf>
    <xf numFmtId="0" fontId="3" fillId="0" borderId="0" xfId="0" applyFont="1" applyAlignment="1">
      <alignment horizontal="distributed" vertical="center" justifyLastLine="1"/>
    </xf>
    <xf numFmtId="0" fontId="5" fillId="0" borderId="0" xfId="0" applyFont="1" applyAlignment="1">
      <alignment horizontal="left" vertical="center" indent="1"/>
    </xf>
    <xf numFmtId="0" fontId="5" fillId="0" borderId="0" xfId="0" applyFont="1" applyAlignment="1">
      <alignment horizontal="distributed" vertical="center" justifyLastLine="1" shrinkToFit="1"/>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shrinkToFit="1"/>
    </xf>
    <xf numFmtId="0" fontId="3" fillId="0" borderId="14" xfId="0" applyFont="1" applyBorder="1" applyAlignment="1">
      <alignment horizontal="center" vertical="center"/>
    </xf>
    <xf numFmtId="0" fontId="9" fillId="0" borderId="0" xfId="0" applyFont="1"/>
    <xf numFmtId="0" fontId="9" fillId="0" borderId="0" xfId="0" applyFont="1" applyAlignment="1">
      <alignment horizontal="center"/>
    </xf>
    <xf numFmtId="0" fontId="9" fillId="0" borderId="0" xfId="0" applyFont="1" applyAlignment="1">
      <alignment shrinkToFit="1"/>
    </xf>
    <xf numFmtId="0" fontId="31" fillId="0" borderId="0" xfId="0" applyFont="1" applyAlignment="1">
      <alignment vertical="center"/>
    </xf>
    <xf numFmtId="0" fontId="3" fillId="0" borderId="24" xfId="0" applyFont="1" applyBorder="1" applyAlignment="1">
      <alignment horizontal="center" vertical="center" shrinkToFit="1"/>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33" xfId="0" applyFont="1" applyBorder="1" applyAlignment="1">
      <alignment horizontal="center" vertical="center" shrinkToFit="1"/>
    </xf>
    <xf numFmtId="20" fontId="3" fillId="0" borderId="13" xfId="0" applyNumberFormat="1" applyFont="1" applyBorder="1" applyAlignment="1">
      <alignment horizontal="center" vertical="center"/>
    </xf>
    <xf numFmtId="0" fontId="3" fillId="0" borderId="22" xfId="0" applyFont="1" applyBorder="1" applyAlignment="1">
      <alignment horizontal="distributed"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distributed" vertical="center" shrinkToFit="1"/>
    </xf>
    <xf numFmtId="0" fontId="3" fillId="0" borderId="11" xfId="0" applyFont="1" applyBorder="1" applyAlignment="1">
      <alignment horizontal="center" vertical="center" shrinkToFit="1"/>
    </xf>
    <xf numFmtId="0" fontId="3" fillId="0" borderId="13" xfId="0" applyFont="1" applyBorder="1" applyAlignment="1">
      <alignment horizontal="distributed" vertical="center" shrinkToFit="1"/>
    </xf>
    <xf numFmtId="0" fontId="3" fillId="0" borderId="23" xfId="0" applyFont="1" applyBorder="1" applyAlignment="1">
      <alignment horizontal="center" vertical="center"/>
    </xf>
    <xf numFmtId="0" fontId="3" fillId="0" borderId="16" xfId="0" applyFont="1" applyBorder="1" applyAlignment="1">
      <alignment horizontal="center" vertical="center" shrinkToFit="1"/>
    </xf>
    <xf numFmtId="0" fontId="3" fillId="0" borderId="18" xfId="0" applyFont="1" applyBorder="1" applyAlignment="1">
      <alignment horizontal="distributed" vertical="center" shrinkToFit="1"/>
    </xf>
    <xf numFmtId="0" fontId="3" fillId="0" borderId="29" xfId="0" applyFont="1" applyBorder="1" applyAlignment="1">
      <alignment horizontal="center" vertical="center" shrinkToFit="1"/>
    </xf>
    <xf numFmtId="0" fontId="3" fillId="0" borderId="29" xfId="0" applyFont="1" applyBorder="1" applyAlignment="1">
      <alignment vertical="center" shrinkToFit="1"/>
    </xf>
    <xf numFmtId="0" fontId="3" fillId="0" borderId="15" xfId="0" applyFont="1" applyBorder="1" applyAlignment="1">
      <alignment horizontal="distributed" vertical="center" shrinkToFit="1"/>
    </xf>
    <xf numFmtId="0" fontId="3" fillId="0" borderId="15" xfId="0" applyFont="1" applyBorder="1" applyAlignment="1">
      <alignment vertical="center" shrinkToFit="1"/>
    </xf>
    <xf numFmtId="20" fontId="3" fillId="0" borderId="15" xfId="0" applyNumberFormat="1" applyFont="1" applyBorder="1" applyAlignment="1">
      <alignment horizontal="center" vertical="center"/>
    </xf>
    <xf numFmtId="0" fontId="3" fillId="0" borderId="29" xfId="0" applyFont="1" applyBorder="1" applyAlignment="1">
      <alignment horizontal="distributed" vertical="center" shrinkToFit="1"/>
    </xf>
    <xf numFmtId="0" fontId="3" fillId="0" borderId="0" xfId="0" applyFont="1" applyAlignment="1">
      <alignment horizontal="center" vertical="center" shrinkToFit="1"/>
    </xf>
    <xf numFmtId="20" fontId="3" fillId="0" borderId="0" xfId="0" applyNumberFormat="1" applyFont="1" applyAlignment="1">
      <alignment horizontal="center" vertical="center"/>
    </xf>
    <xf numFmtId="0" fontId="3" fillId="0" borderId="0" xfId="0" applyFont="1" applyAlignment="1">
      <alignment horizontal="center" shrinkToFit="1"/>
    </xf>
    <xf numFmtId="0" fontId="3" fillId="0" borderId="11" xfId="0" applyFont="1" applyBorder="1" applyAlignment="1">
      <alignment horizontal="distributed" vertical="center" shrinkToFit="1"/>
    </xf>
    <xf numFmtId="0" fontId="3" fillId="0" borderId="16" xfId="0" applyFont="1" applyBorder="1" applyAlignment="1">
      <alignment horizontal="distributed" vertical="center" shrinkToFit="1"/>
    </xf>
    <xf numFmtId="0" fontId="3" fillId="0" borderId="10" xfId="0" applyFont="1" applyBorder="1" applyAlignment="1">
      <alignment horizontal="left" vertical="center"/>
    </xf>
    <xf numFmtId="0" fontId="3" fillId="0" borderId="10" xfId="0" applyFont="1" applyBorder="1"/>
    <xf numFmtId="0" fontId="3" fillId="0" borderId="18" xfId="0" applyFont="1" applyBorder="1" applyAlignment="1">
      <alignment vertical="center" shrinkToFit="1"/>
    </xf>
    <xf numFmtId="20" fontId="3" fillId="0" borderId="14" xfId="0" applyNumberFormat="1" applyFont="1" applyBorder="1" applyAlignment="1">
      <alignment horizontal="center" vertical="center"/>
    </xf>
    <xf numFmtId="0" fontId="3" fillId="0" borderId="0" xfId="0" applyFont="1" applyAlignment="1">
      <alignment horizontal="left" vertical="top"/>
    </xf>
    <xf numFmtId="0" fontId="32" fillId="0" borderId="0" xfId="0" applyFont="1" applyAlignment="1">
      <alignment vertical="center"/>
    </xf>
    <xf numFmtId="0" fontId="5" fillId="0" borderId="15" xfId="0" applyFont="1" applyBorder="1" applyAlignment="1">
      <alignment vertical="center"/>
    </xf>
    <xf numFmtId="0" fontId="5" fillId="0" borderId="15" xfId="0" applyFont="1" applyBorder="1" applyAlignment="1">
      <alignment horizontal="center" vertical="center"/>
    </xf>
    <xf numFmtId="0" fontId="5" fillId="0" borderId="15" xfId="0" applyFont="1" applyBorder="1" applyAlignment="1">
      <alignment horizontal="center" vertical="center" shrinkToFit="1"/>
    </xf>
    <xf numFmtId="0" fontId="5" fillId="0" borderId="34" xfId="0" applyFont="1" applyBorder="1" applyAlignment="1">
      <alignment horizontal="center" vertical="center"/>
    </xf>
    <xf numFmtId="0" fontId="5" fillId="0" borderId="34" xfId="0" applyFont="1" applyBorder="1" applyAlignment="1">
      <alignment horizontal="center" vertical="center" shrinkToFit="1"/>
    </xf>
    <xf numFmtId="0" fontId="5" fillId="0" borderId="13" xfId="0" applyFont="1" applyBorder="1" applyAlignment="1">
      <alignment horizontal="center" vertical="center"/>
    </xf>
    <xf numFmtId="0" fontId="5" fillId="0" borderId="13" xfId="0" applyFont="1" applyBorder="1" applyAlignment="1">
      <alignment horizontal="center" vertical="center" shrinkToFit="1"/>
    </xf>
    <xf numFmtId="0" fontId="3" fillId="0" borderId="0" xfId="50" applyFont="1" applyAlignment="1">
      <alignment vertical="center"/>
    </xf>
    <xf numFmtId="0" fontId="9" fillId="0" borderId="0" xfId="50" applyFont="1" applyAlignment="1">
      <alignment vertical="center"/>
    </xf>
    <xf numFmtId="0" fontId="9" fillId="0" borderId="0" xfId="50" applyFont="1" applyAlignment="1">
      <alignment horizontal="right" vertical="center"/>
    </xf>
    <xf numFmtId="0" fontId="3" fillId="0" borderId="0" xfId="50" applyFont="1" applyAlignment="1">
      <alignment horizontal="right" vertical="center"/>
    </xf>
    <xf numFmtId="0" fontId="31" fillId="0" borderId="0" xfId="50" applyFont="1" applyAlignment="1">
      <alignment horizontal="right" vertical="center"/>
    </xf>
    <xf numFmtId="0" fontId="33" fillId="0" borderId="0" xfId="50" applyFont="1" applyAlignment="1">
      <alignment vertical="center"/>
    </xf>
    <xf numFmtId="0" fontId="3" fillId="0" borderId="0" xfId="0" applyFont="1" applyAlignment="1">
      <alignment horizontal="justify"/>
    </xf>
    <xf numFmtId="0" fontId="4" fillId="0" borderId="0" xfId="0" applyFont="1" applyAlignment="1">
      <alignment horizontal="center" vertical="center"/>
    </xf>
    <xf numFmtId="0" fontId="5" fillId="0" borderId="0" xfId="0" applyFont="1" applyAlignment="1">
      <alignment horizontal="distributed"/>
    </xf>
    <xf numFmtId="0" fontId="5" fillId="0" borderId="0" xfId="0" applyFont="1" applyAlignment="1">
      <alignment horizontal="justify"/>
    </xf>
    <xf numFmtId="0" fontId="8" fillId="0" borderId="0" xfId="0" applyFont="1"/>
    <xf numFmtId="0" fontId="29" fillId="0" borderId="0" xfId="0" applyFont="1"/>
    <xf numFmtId="0" fontId="3" fillId="0" borderId="16" xfId="0" applyFont="1" applyBorder="1" applyAlignment="1">
      <alignment horizontal="center" vertical="center"/>
    </xf>
    <xf numFmtId="0" fontId="3" fillId="0" borderId="14" xfId="0" applyFont="1" applyBorder="1" applyAlignment="1">
      <alignment horizontal="center" vertical="center" shrinkToFit="1"/>
    </xf>
    <xf numFmtId="49" fontId="3" fillId="0" borderId="35" xfId="0" applyNumberFormat="1" applyFont="1" applyBorder="1" applyAlignment="1">
      <alignment horizontal="center" vertical="center"/>
    </xf>
    <xf numFmtId="0" fontId="3" fillId="0" borderId="13" xfId="0" applyFont="1" applyBorder="1" applyAlignment="1">
      <alignment vertical="center" shrinkToFit="1"/>
    </xf>
    <xf numFmtId="0" fontId="5" fillId="0" borderId="29" xfId="0" applyFont="1" applyBorder="1" applyAlignment="1">
      <alignment horizontal="distributed" vertical="center" shrinkToFit="1"/>
    </xf>
    <xf numFmtId="0" fontId="5" fillId="0" borderId="18" xfId="0" applyFont="1" applyBorder="1" applyAlignment="1">
      <alignment horizontal="distributed" vertical="center" shrinkToFit="1"/>
    </xf>
    <xf numFmtId="0" fontId="31" fillId="0" borderId="18" xfId="0" applyFont="1" applyBorder="1" applyAlignment="1">
      <alignment horizontal="distributed" vertical="center" shrinkToFit="1"/>
    </xf>
    <xf numFmtId="0" fontId="31" fillId="0" borderId="29" xfId="0" applyFont="1" applyBorder="1" applyAlignment="1">
      <alignment horizontal="distributed" vertical="center" shrinkToFit="1"/>
    </xf>
    <xf numFmtId="0" fontId="36" fillId="0" borderId="29" xfId="0" applyFont="1" applyBorder="1" applyAlignment="1">
      <alignment horizontal="distributed" vertical="center" shrinkToFit="1"/>
    </xf>
    <xf numFmtId="0" fontId="36" fillId="0" borderId="18" xfId="0" applyFont="1" applyBorder="1" applyAlignment="1">
      <alignment horizontal="distributed" vertical="center" shrinkToFit="1"/>
    </xf>
    <xf numFmtId="0" fontId="37" fillId="0" borderId="18" xfId="0" applyFont="1" applyBorder="1" applyAlignment="1">
      <alignment horizontal="distributed" vertical="center" shrinkToFit="1"/>
    </xf>
    <xf numFmtId="0" fontId="5" fillId="0" borderId="15" xfId="0" applyFont="1" applyBorder="1" applyAlignment="1">
      <alignment horizontal="distributed" vertical="center" shrinkToFit="1"/>
    </xf>
    <xf numFmtId="0" fontId="31" fillId="0" borderId="15" xfId="0" applyFont="1" applyBorder="1" applyAlignment="1">
      <alignment horizontal="distributed" vertical="center" shrinkToFit="1"/>
    </xf>
    <xf numFmtId="0" fontId="36" fillId="0" borderId="15" xfId="0" applyFont="1" applyBorder="1" applyAlignment="1">
      <alignment horizontal="distributed" vertical="center" shrinkToFit="1"/>
    </xf>
    <xf numFmtId="0" fontId="5" fillId="0" borderId="10" xfId="0" applyFont="1" applyBorder="1" applyAlignment="1">
      <alignment horizontal="distributed" vertical="center" shrinkToFit="1"/>
    </xf>
    <xf numFmtId="0" fontId="31" fillId="0" borderId="10" xfId="0" applyFont="1" applyBorder="1" applyAlignment="1">
      <alignment horizontal="distributed" vertical="center" shrinkToFit="1"/>
    </xf>
    <xf numFmtId="0" fontId="5" fillId="0" borderId="13" xfId="0" applyFont="1" applyBorder="1" applyAlignment="1">
      <alignment horizontal="distributed" vertical="center" shrinkToFit="1"/>
    </xf>
    <xf numFmtId="0" fontId="31" fillId="0" borderId="13" xfId="0" applyFont="1" applyBorder="1" applyAlignment="1">
      <alignment horizontal="distributed" vertical="center" shrinkToFit="1"/>
    </xf>
    <xf numFmtId="0" fontId="37" fillId="0" borderId="29" xfId="0" applyFont="1" applyBorder="1" applyAlignment="1">
      <alignment horizontal="distributed" vertical="center" shrinkToFit="1"/>
    </xf>
    <xf numFmtId="0" fontId="37" fillId="0" borderId="15" xfId="0" applyFont="1" applyBorder="1" applyAlignment="1">
      <alignment horizontal="distributed" vertical="center" shrinkToFit="1"/>
    </xf>
    <xf numFmtId="0" fontId="37" fillId="0" borderId="22" xfId="0" applyFont="1" applyBorder="1" applyAlignment="1">
      <alignment horizontal="distributed" vertical="center" shrinkToFit="1"/>
    </xf>
    <xf numFmtId="0" fontId="36" fillId="0" borderId="10" xfId="0" applyFont="1" applyBorder="1" applyAlignment="1">
      <alignment horizontal="distributed" vertical="center" shrinkToFit="1"/>
    </xf>
    <xf numFmtId="0" fontId="36" fillId="0" borderId="13" xfId="0" applyFont="1" applyBorder="1" applyAlignment="1">
      <alignment horizontal="distributed" vertical="center" shrinkToFit="1"/>
    </xf>
    <xf numFmtId="0" fontId="37" fillId="0" borderId="13" xfId="0" applyFont="1" applyBorder="1" applyAlignment="1">
      <alignment horizontal="distributed" vertical="center" shrinkToFit="1"/>
    </xf>
    <xf numFmtId="0" fontId="37" fillId="0" borderId="10" xfId="0" applyFont="1" applyBorder="1" applyAlignment="1">
      <alignment horizontal="distributed" vertical="center" shrinkToFit="1"/>
    </xf>
    <xf numFmtId="0" fontId="3" fillId="0" borderId="0" xfId="50" applyFont="1" applyAlignment="1">
      <alignment horizontal="left" vertical="center"/>
    </xf>
    <xf numFmtId="0" fontId="38" fillId="0" borderId="13" xfId="0" applyFont="1" applyBorder="1" applyAlignment="1">
      <alignment horizontal="distributed" vertical="center" shrinkToFit="1"/>
    </xf>
    <xf numFmtId="0" fontId="38" fillId="0" borderId="18" xfId="0" applyFont="1" applyBorder="1" applyAlignment="1">
      <alignment horizontal="distributed" vertical="center" shrinkToFit="1"/>
    </xf>
    <xf numFmtId="0" fontId="38" fillId="0" borderId="15" xfId="0" applyFont="1" applyBorder="1" applyAlignment="1">
      <alignment horizontal="distributed" vertical="center" shrinkToFit="1"/>
    </xf>
    <xf numFmtId="0" fontId="3" fillId="0" borderId="15" xfId="0" applyFont="1" applyBorder="1" applyAlignment="1">
      <alignment horizontal="center" vertical="center" shrinkToFit="1"/>
    </xf>
    <xf numFmtId="0" fontId="3" fillId="0" borderId="18" xfId="0" applyFont="1" applyBorder="1" applyAlignment="1">
      <alignment horizontal="center" vertical="center" shrinkToFit="1"/>
    </xf>
    <xf numFmtId="0" fontId="39" fillId="0" borderId="0" xfId="0" applyFont="1" applyAlignment="1">
      <alignment horizontal="right"/>
    </xf>
    <xf numFmtId="0" fontId="38" fillId="0" borderId="22" xfId="0" applyFont="1" applyBorder="1" applyAlignment="1">
      <alignment horizontal="distributed" vertical="center" shrinkToFit="1"/>
    </xf>
    <xf numFmtId="0" fontId="31" fillId="0" borderId="22" xfId="0" applyFont="1" applyBorder="1" applyAlignment="1">
      <alignment horizontal="distributed" vertical="center" shrinkToFit="1"/>
    </xf>
    <xf numFmtId="0" fontId="38" fillId="0" borderId="29" xfId="0" applyFont="1" applyBorder="1" applyAlignment="1">
      <alignment horizontal="distributed" vertical="center" shrinkToFit="1"/>
    </xf>
    <xf numFmtId="0" fontId="40" fillId="0" borderId="10" xfId="0" applyFont="1" applyBorder="1" applyAlignment="1">
      <alignment horizontal="center" vertical="center" shrinkToFit="1"/>
    </xf>
    <xf numFmtId="0" fontId="40" fillId="0" borderId="29" xfId="0" applyFont="1" applyBorder="1" applyAlignment="1">
      <alignment horizontal="center" vertical="center" shrinkToFit="1"/>
    </xf>
    <xf numFmtId="0" fontId="41" fillId="0" borderId="0" xfId="0" applyFont="1" applyAlignment="1">
      <alignment shrinkToFit="1"/>
    </xf>
    <xf numFmtId="0" fontId="9" fillId="0" borderId="0" xfId="0" applyFont="1" applyAlignment="1">
      <alignment vertical="center"/>
    </xf>
    <xf numFmtId="0" fontId="48" fillId="0" borderId="0" xfId="0" applyFont="1"/>
    <xf numFmtId="0" fontId="5" fillId="0" borderId="0" xfId="0" applyFont="1" applyAlignment="1">
      <alignment horizontal="left" vertical="center"/>
    </xf>
    <xf numFmtId="0" fontId="6"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vertical="center" shrinkToFit="1"/>
    </xf>
    <xf numFmtId="0" fontId="4" fillId="0" borderId="18" xfId="0" applyFont="1" applyBorder="1" applyAlignment="1">
      <alignment horizontal="center" vertical="center"/>
    </xf>
    <xf numFmtId="0" fontId="4" fillId="0" borderId="29" xfId="0" applyFont="1" applyBorder="1" applyAlignment="1">
      <alignment horizontal="center" vertical="center"/>
    </xf>
    <xf numFmtId="0" fontId="4" fillId="0" borderId="16" xfId="0" applyFont="1" applyBorder="1" applyAlignment="1">
      <alignment horizontal="center" vertical="center"/>
    </xf>
    <xf numFmtId="0" fontId="4" fillId="0" borderId="0" xfId="50" applyFont="1" applyAlignment="1">
      <alignment horizontal="center" vertical="center"/>
    </xf>
    <xf numFmtId="0" fontId="4" fillId="0" borderId="0" xfId="50" applyFont="1" applyAlignment="1">
      <alignment horizontal="center" vertical="center" shrinkToFit="1"/>
    </xf>
    <xf numFmtId="0" fontId="7" fillId="24" borderId="18" xfId="50" applyFont="1" applyFill="1" applyBorder="1" applyAlignment="1">
      <alignment horizontal="center" vertical="center"/>
    </xf>
    <xf numFmtId="0" fontId="7" fillId="24" borderId="29" xfId="50" applyFont="1" applyFill="1" applyBorder="1" applyAlignment="1">
      <alignment horizontal="center" vertical="center"/>
    </xf>
    <xf numFmtId="0" fontId="7" fillId="24" borderId="16" xfId="50" applyFont="1" applyFill="1" applyBorder="1" applyAlignment="1">
      <alignment horizontal="center" vertical="center"/>
    </xf>
    <xf numFmtId="0" fontId="4" fillId="0" borderId="18" xfId="50" applyFont="1" applyBorder="1" applyAlignment="1">
      <alignment horizontal="center" vertical="center"/>
    </xf>
    <xf numFmtId="0" fontId="4" fillId="0" borderId="29" xfId="50" applyFont="1" applyBorder="1" applyAlignment="1">
      <alignment horizontal="center" vertical="center"/>
    </xf>
    <xf numFmtId="0" fontId="4" fillId="0" borderId="16" xfId="50" applyFont="1" applyBorder="1" applyAlignment="1">
      <alignment horizontal="center" vertical="center"/>
    </xf>
    <xf numFmtId="0" fontId="32" fillId="0" borderId="0" xfId="0" applyFont="1" applyAlignment="1">
      <alignment horizontal="center" vertical="center"/>
    </xf>
    <xf numFmtId="0" fontId="31" fillId="0" borderId="0" xfId="0" applyFont="1" applyAlignment="1">
      <alignment horizontal="center" vertical="center"/>
    </xf>
    <xf numFmtId="0" fontId="3" fillId="26" borderId="15" xfId="0" applyFont="1" applyFill="1" applyBorder="1" applyAlignment="1">
      <alignment horizontal="center" vertical="center"/>
    </xf>
    <xf numFmtId="0" fontId="3" fillId="27" borderId="15" xfId="0" applyFont="1" applyFill="1" applyBorder="1" applyAlignment="1">
      <alignment horizontal="center" vertical="center"/>
    </xf>
    <xf numFmtId="0" fontId="3" fillId="25" borderId="15" xfId="0" applyFont="1" applyFill="1" applyBorder="1" applyAlignment="1">
      <alignment horizontal="center" vertical="center"/>
    </xf>
    <xf numFmtId="0" fontId="3" fillId="0" borderId="30" xfId="0" applyFont="1" applyBorder="1" applyAlignment="1">
      <alignment horizontal="center" vertical="center" shrinkToFit="1"/>
    </xf>
    <xf numFmtId="0" fontId="3" fillId="0" borderId="32" xfId="0" applyFont="1" applyBorder="1" applyAlignment="1">
      <alignment horizontal="center" vertical="center" shrinkToFit="1"/>
    </xf>
    <xf numFmtId="0" fontId="9" fillId="0" borderId="18" xfId="0" applyFont="1" applyBorder="1" applyAlignment="1">
      <alignment horizontal="center" vertical="center"/>
    </xf>
    <xf numFmtId="0" fontId="9" fillId="0" borderId="29" xfId="0" applyFont="1" applyBorder="1" applyAlignment="1">
      <alignment horizontal="center" vertical="center"/>
    </xf>
    <xf numFmtId="0" fontId="9" fillId="0" borderId="16" xfId="0" applyFont="1" applyBorder="1" applyAlignment="1">
      <alignment horizontal="center" vertical="center"/>
    </xf>
    <xf numFmtId="0" fontId="43" fillId="0" borderId="0" xfId="0" applyFont="1" applyAlignment="1">
      <alignment horizontal="center" vertical="center" shrinkToFit="1"/>
    </xf>
    <xf numFmtId="0" fontId="41" fillId="0" borderId="0" xfId="0" applyFont="1" applyAlignment="1">
      <alignment horizontal="righ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44" fillId="0" borderId="15" xfId="55" applyFont="1" applyBorder="1" applyAlignment="1" applyProtection="1">
      <alignment horizontal="center" vertical="center" shrinkToFit="1"/>
      <protection hidden="1"/>
    </xf>
    <xf numFmtId="0" fontId="45" fillId="0" borderId="15" xfId="0" applyFont="1" applyBorder="1" applyAlignment="1">
      <alignment horizontal="center" vertical="center" shrinkToFit="1"/>
    </xf>
    <xf numFmtId="0" fontId="3" fillId="0" borderId="15" xfId="0" quotePrefix="1" applyFont="1" applyBorder="1" applyAlignment="1">
      <alignment horizontal="center" vertical="center" shrinkToFit="1"/>
    </xf>
    <xf numFmtId="0" fontId="0" fillId="0" borderId="15" xfId="0" applyBorder="1" applyAlignment="1">
      <alignment horizontal="center" vertical="center" shrinkToFit="1"/>
    </xf>
    <xf numFmtId="0" fontId="44" fillId="0" borderId="16" xfId="55" applyFont="1" applyBorder="1" applyAlignment="1" applyProtection="1">
      <alignment horizontal="center" vertical="center" shrinkToFit="1"/>
      <protection hidden="1"/>
    </xf>
    <xf numFmtId="0" fontId="45" fillId="0" borderId="16" xfId="0" applyFont="1" applyBorder="1" applyAlignment="1">
      <alignment horizontal="center" vertical="center" shrinkToFit="1"/>
    </xf>
    <xf numFmtId="0" fontId="44" fillId="0" borderId="13" xfId="55" applyFont="1" applyBorder="1" applyAlignment="1" applyProtection="1">
      <alignment horizontal="center" vertical="center" shrinkToFit="1"/>
      <protection hidden="1"/>
    </xf>
    <xf numFmtId="0" fontId="3" fillId="0" borderId="13" xfId="0" quotePrefix="1" applyFont="1" applyBorder="1" applyAlignment="1">
      <alignment horizontal="center" vertical="center" shrinkToFit="1"/>
    </xf>
    <xf numFmtId="0" fontId="3" fillId="0" borderId="12" xfId="0" quotePrefix="1" applyFont="1" applyBorder="1" applyAlignment="1">
      <alignment horizontal="center" vertical="center" shrinkToFit="1"/>
    </xf>
    <xf numFmtId="0" fontId="3" fillId="0" borderId="41" xfId="0" quotePrefix="1" applyFont="1" applyBorder="1" applyAlignment="1">
      <alignment horizontal="center" vertical="center" shrinkToFit="1"/>
    </xf>
    <xf numFmtId="0" fontId="48" fillId="0" borderId="15" xfId="0" applyFont="1" applyBorder="1" applyAlignment="1">
      <alignment horizontal="center" vertical="center" shrinkToFit="1"/>
    </xf>
    <xf numFmtId="176" fontId="48" fillId="0" borderId="13" xfId="0" applyNumberFormat="1" applyFont="1" applyBorder="1" applyAlignment="1">
      <alignment horizontal="center" vertical="center" shrinkToFit="1"/>
    </xf>
    <xf numFmtId="49" fontId="3" fillId="0" borderId="20" xfId="0" applyNumberFormat="1" applyFont="1" applyBorder="1" applyAlignment="1">
      <alignment horizontal="center" vertical="center"/>
    </xf>
    <xf numFmtId="0" fontId="3" fillId="0" borderId="37" xfId="0" applyFont="1" applyBorder="1" applyAlignment="1">
      <alignment horizontal="center" vertical="center" shrinkToFit="1"/>
    </xf>
    <xf numFmtId="0" fontId="3" fillId="0" borderId="17" xfId="0" applyFont="1" applyBorder="1" applyAlignment="1">
      <alignment horizontal="center" vertical="center"/>
    </xf>
    <xf numFmtId="0" fontId="48" fillId="0" borderId="15" xfId="55" applyFont="1" applyBorder="1" applyAlignment="1" applyProtection="1">
      <alignment horizontal="center" vertical="center" shrinkToFit="1"/>
      <protection hidden="1"/>
    </xf>
    <xf numFmtId="0" fontId="3" fillId="0" borderId="25"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48" fillId="0" borderId="13" xfId="55" applyFont="1" applyBorder="1" applyAlignment="1" applyProtection="1">
      <alignment horizontal="center" vertical="center" shrinkToFit="1"/>
      <protection hidden="1"/>
    </xf>
    <xf numFmtId="0" fontId="48" fillId="0" borderId="13"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4" xfId="0" applyFont="1" applyBorder="1" applyAlignment="1">
      <alignment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176" fontId="48" fillId="0" borderId="15" xfId="0" applyNumberFormat="1" applyFont="1" applyBorder="1" applyAlignment="1">
      <alignment horizontal="center" vertical="center" shrinkToFit="1"/>
    </xf>
    <xf numFmtId="0" fontId="43" fillId="0" borderId="0" xfId="0" applyFont="1" applyAlignment="1">
      <alignment horizontal="center"/>
    </xf>
    <xf numFmtId="0" fontId="48" fillId="0" borderId="41" xfId="55" applyFont="1" applyBorder="1" applyAlignment="1" applyProtection="1">
      <alignment horizontal="center" vertical="center" shrinkToFit="1"/>
      <protection hidden="1"/>
    </xf>
    <xf numFmtId="0" fontId="3" fillId="0" borderId="30" xfId="0" applyFont="1" applyBorder="1" applyAlignment="1">
      <alignment horizontal="center"/>
    </xf>
    <xf numFmtId="0" fontId="3" fillId="0" borderId="31" xfId="0" applyFont="1" applyBorder="1" applyAlignment="1">
      <alignment horizontal="center"/>
    </xf>
    <xf numFmtId="0" fontId="46" fillId="0" borderId="16" xfId="55" applyFont="1" applyBorder="1" applyAlignment="1" applyProtection="1">
      <alignment horizontal="center" vertical="center" shrinkToFit="1"/>
      <protection hidden="1"/>
    </xf>
    <xf numFmtId="0" fontId="47" fillId="0" borderId="16" xfId="0" applyFont="1" applyBorder="1" applyAlignment="1">
      <alignment horizontal="center" vertical="center" shrinkToFit="1"/>
    </xf>
    <xf numFmtId="0" fontId="46" fillId="0" borderId="15" xfId="55" applyFont="1" applyBorder="1" applyAlignment="1" applyProtection="1">
      <alignment horizontal="center" vertical="center" shrinkToFit="1"/>
      <protection hidden="1"/>
    </xf>
    <xf numFmtId="0" fontId="47" fillId="0" borderId="15" xfId="0" applyFont="1" applyBorder="1" applyAlignment="1">
      <alignment horizontal="center" vertical="center" shrinkToFit="1"/>
    </xf>
    <xf numFmtId="0" fontId="46" fillId="0" borderId="13" xfId="55" applyFont="1" applyBorder="1" applyAlignment="1" applyProtection="1">
      <alignment horizontal="center" vertical="center" shrinkToFit="1"/>
      <protection hidden="1"/>
    </xf>
    <xf numFmtId="0" fontId="42" fillId="0" borderId="0" xfId="0" applyFont="1" applyAlignment="1">
      <alignment horizontal="center" vertical="center" shrinkToFit="1"/>
    </xf>
    <xf numFmtId="177" fontId="46" fillId="0" borderId="16" xfId="55" applyNumberFormat="1" applyFont="1" applyBorder="1" applyAlignment="1" applyProtection="1">
      <alignment horizontal="center" vertical="center" shrinkToFit="1"/>
      <protection hidden="1"/>
    </xf>
    <xf numFmtId="177" fontId="46" fillId="0" borderId="15" xfId="55" applyNumberFormat="1" applyFont="1" applyBorder="1" applyAlignment="1" applyProtection="1">
      <alignment horizontal="center" vertical="center" shrinkToFit="1"/>
      <protection hidden="1"/>
    </xf>
    <xf numFmtId="177" fontId="46" fillId="0" borderId="13" xfId="55" applyNumberFormat="1" applyFont="1" applyBorder="1" applyAlignment="1" applyProtection="1">
      <alignment horizontal="center" vertical="center" shrinkToFit="1"/>
      <protection hidden="1"/>
    </xf>
    <xf numFmtId="177" fontId="47" fillId="0" borderId="15" xfId="0" applyNumberFormat="1" applyFont="1" applyBorder="1" applyAlignment="1">
      <alignment horizontal="center" vertical="center" shrinkToFit="1"/>
    </xf>
    <xf numFmtId="0" fontId="3" fillId="0" borderId="15"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2" xfId="42" xr:uid="{00000000-0005-0000-0000-000029000000}"/>
    <cellStyle name="入力" xfId="43" builtinId="20" customBuiltin="1"/>
    <cellStyle name="標準" xfId="0" builtinId="0"/>
    <cellStyle name="標準 2" xfId="44" xr:uid="{00000000-0005-0000-0000-00002C000000}"/>
    <cellStyle name="標準 2 2" xfId="45" xr:uid="{00000000-0005-0000-0000-00002D000000}"/>
    <cellStyle name="標準 2 3" xfId="46" xr:uid="{00000000-0005-0000-0000-00002E000000}"/>
    <cellStyle name="標準 2_0402渡邉　2016 県４種総会資料(0331)" xfId="47" xr:uid="{00000000-0005-0000-0000-00002F000000}"/>
    <cellStyle name="標準 3" xfId="48" xr:uid="{00000000-0005-0000-0000-000030000000}"/>
    <cellStyle name="標準 3 2" xfId="49" xr:uid="{00000000-0005-0000-0000-000031000000}"/>
    <cellStyle name="標準 4" xfId="50" xr:uid="{00000000-0005-0000-0000-000032000000}"/>
    <cellStyle name="標準 5" xfId="51" xr:uid="{00000000-0005-0000-0000-000033000000}"/>
    <cellStyle name="標準 6" xfId="52" xr:uid="{00000000-0005-0000-0000-000034000000}"/>
    <cellStyle name="標準 7" xfId="53" xr:uid="{00000000-0005-0000-0000-000035000000}"/>
    <cellStyle name="標準 8" xfId="54" xr:uid="{00000000-0005-0000-0000-000036000000}"/>
    <cellStyle name="標準_06年U-12修善寺会場2" xfId="55" xr:uid="{00000000-0005-0000-0000-000037000000}"/>
    <cellStyle name="良い" xfId="56" builtinId="26" customBuiltin="1"/>
    <cellStyle name="㼿㼿_2016中部4種役員一覧0309現在案_2" xfId="57" xr:uid="{00000000-0005-0000-0000-000039000000}"/>
    <cellStyle name="㼿㼿㼿_2016中部4種役員一覧0309現在案_1" xfId="58" xr:uid="{00000000-0005-0000-0000-00003A000000}"/>
    <cellStyle name="㼿㼿㼿㼿_2016中部4種役員一覧0309現在案" xfId="59" xr:uid="{00000000-0005-0000-0000-00003B000000}"/>
    <cellStyle name="㼿㼿㼿㼿㼿_2016中部4種役員一覧0309現在案_3" xfId="60" xr:uid="{00000000-0005-0000-0000-00003C000000}"/>
    <cellStyle name="㼿㼿㼿㼿㼿㼿" xfId="61" xr:uid="{00000000-0005-0000-0000-00003D000000}"/>
    <cellStyle name="㼿㼿㼿㼿㼿㼿쀿" xfId="62" xr:uid="{00000000-0005-0000-0000-00003E000000}"/>
    <cellStyle name="㼿㼿㼿㼿㼿㼿쀿攠嵤⡜⑜Ⱓ⌣"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ACD2B-8030-470A-A60B-5D3DF6E9B098}">
  <sheetPr>
    <tabColor rgb="FFFF0000"/>
  </sheetPr>
  <dimension ref="A1:M49"/>
  <sheetViews>
    <sheetView tabSelected="1" view="pageBreakPreview" zoomScaleNormal="100" zoomScaleSheetLayoutView="100" workbookViewId="0">
      <selection activeCell="F50" sqref="F50:G50"/>
    </sheetView>
  </sheetViews>
  <sheetFormatPr defaultColWidth="9" defaultRowHeight="21" customHeight="1" outlineLevelCol="1"/>
  <cols>
    <col min="1" max="1" width="5.453125" style="11" customWidth="1"/>
    <col min="2" max="2" width="5.453125" style="18" customWidth="1"/>
    <col min="3" max="3" width="8.453125" style="5" customWidth="1"/>
    <col min="4" max="4" width="18.453125" style="18" customWidth="1"/>
    <col min="5" max="5" width="9.08984375" style="18" hidden="1" customWidth="1" outlineLevel="1"/>
    <col min="6" max="6" width="6.453125" style="18" customWidth="1" collapsed="1"/>
    <col min="7" max="7" width="5.08984375" style="18" customWidth="1"/>
    <col min="8" max="8" width="6.453125" style="18" customWidth="1"/>
    <col min="9" max="9" width="18.453125" style="18" customWidth="1"/>
    <col min="10" max="10" width="9.08984375" style="18" hidden="1" customWidth="1" outlineLevel="1"/>
    <col min="11" max="11" width="18.453125" style="18" customWidth="1" collapsed="1"/>
    <col min="12" max="12" width="18.453125" style="18" customWidth="1"/>
    <col min="13" max="13" width="6.08984375" style="5" customWidth="1"/>
    <col min="14" max="14" width="1.453125" style="5" customWidth="1"/>
    <col min="15" max="15" width="3.81640625" style="5" customWidth="1"/>
    <col min="16" max="16384" width="9" style="5"/>
  </cols>
  <sheetData>
    <row r="1" spans="1:13" ht="21" customHeight="1">
      <c r="A1" s="138" t="s">
        <v>105</v>
      </c>
      <c r="B1" s="139"/>
      <c r="C1" s="140"/>
      <c r="D1" s="112" t="s">
        <v>106</v>
      </c>
      <c r="E1" s="141" t="s">
        <v>546</v>
      </c>
      <c r="F1" s="141"/>
      <c r="G1" s="141"/>
      <c r="H1" s="141"/>
      <c r="I1" s="141"/>
      <c r="J1" s="142" t="s">
        <v>107</v>
      </c>
      <c r="K1" s="142"/>
      <c r="L1" s="142"/>
    </row>
    <row r="2" spans="1:13" ht="21" customHeight="1">
      <c r="B2" s="16"/>
      <c r="C2" s="16"/>
      <c r="D2" s="16"/>
      <c r="E2" s="16"/>
      <c r="F2" s="16"/>
      <c r="G2" s="16"/>
      <c r="H2" s="16"/>
      <c r="I2" s="16"/>
      <c r="J2" s="16"/>
      <c r="K2" s="16"/>
      <c r="L2" s="16"/>
    </row>
    <row r="3" spans="1:13" ht="21" customHeight="1">
      <c r="A3" s="1" t="s">
        <v>108</v>
      </c>
      <c r="B3" s="5"/>
      <c r="D3" s="5"/>
      <c r="E3" s="5"/>
      <c r="F3" s="5"/>
      <c r="G3" s="5"/>
      <c r="L3" s="5"/>
    </row>
    <row r="4" spans="1:13" ht="21" customHeight="1" thickBot="1">
      <c r="A4" s="143"/>
      <c r="B4" s="144"/>
      <c r="C4" s="26" t="s">
        <v>109</v>
      </c>
      <c r="D4" s="136" t="s">
        <v>110</v>
      </c>
      <c r="E4" s="137"/>
      <c r="F4" s="137"/>
      <c r="G4" s="137"/>
      <c r="H4" s="137"/>
      <c r="I4" s="137"/>
      <c r="J4" s="137"/>
      <c r="K4" s="24" t="s">
        <v>111</v>
      </c>
      <c r="L4" s="24" t="s">
        <v>112</v>
      </c>
    </row>
    <row r="5" spans="1:13" ht="21" customHeight="1" thickTop="1">
      <c r="A5" s="27" t="s">
        <v>113</v>
      </c>
      <c r="B5" s="28" t="s">
        <v>114</v>
      </c>
      <c r="C5" s="29">
        <v>0.41666666666666669</v>
      </c>
      <c r="D5" s="30" t="s">
        <v>450</v>
      </c>
      <c r="E5" s="31" t="s">
        <v>115</v>
      </c>
      <c r="F5" s="109">
        <v>0</v>
      </c>
      <c r="G5" s="31" t="s">
        <v>59</v>
      </c>
      <c r="H5" s="109">
        <v>1</v>
      </c>
      <c r="I5" s="32" t="s">
        <v>351</v>
      </c>
      <c r="J5" s="33" t="s">
        <v>116</v>
      </c>
      <c r="K5" s="34" t="str">
        <f t="shared" ref="K5:K13" si="0">D5</f>
        <v>北上サッカークラブ</v>
      </c>
      <c r="L5" s="34" t="str">
        <f t="shared" ref="L5:L13" si="1">I5</f>
        <v>FINE静岡</v>
      </c>
      <c r="M5" s="35"/>
    </row>
    <row r="6" spans="1:13" ht="21" customHeight="1">
      <c r="A6" s="25" t="s">
        <v>117</v>
      </c>
      <c r="B6" s="36" t="s">
        <v>118</v>
      </c>
      <c r="C6" s="29">
        <v>0.4375</v>
      </c>
      <c r="D6" s="104" t="s">
        <v>461</v>
      </c>
      <c r="E6" s="38" t="s">
        <v>115</v>
      </c>
      <c r="F6" s="110">
        <v>1</v>
      </c>
      <c r="G6" s="38" t="s">
        <v>59</v>
      </c>
      <c r="H6" s="110">
        <v>8</v>
      </c>
      <c r="I6" s="39" t="s">
        <v>329</v>
      </c>
      <c r="J6" s="36" t="s">
        <v>119</v>
      </c>
      <c r="K6" s="57" t="str">
        <f t="shared" si="0"/>
        <v>FC SEINAN</v>
      </c>
      <c r="L6" s="41" t="str">
        <f t="shared" si="1"/>
        <v>TOKAIスポーツアカデミー</v>
      </c>
      <c r="M6" s="11"/>
    </row>
    <row r="7" spans="1:13" ht="21" customHeight="1">
      <c r="A7" s="25" t="s">
        <v>120</v>
      </c>
      <c r="B7" s="36" t="s">
        <v>121</v>
      </c>
      <c r="C7" s="42">
        <v>0.45833333333333331</v>
      </c>
      <c r="D7" s="104" t="s">
        <v>446</v>
      </c>
      <c r="E7" s="38" t="s">
        <v>115</v>
      </c>
      <c r="F7" s="110">
        <v>0</v>
      </c>
      <c r="G7" s="38" t="s">
        <v>59</v>
      </c>
      <c r="H7" s="110">
        <v>2</v>
      </c>
      <c r="I7" s="78" t="s">
        <v>349</v>
      </c>
      <c r="J7" s="36" t="s">
        <v>116</v>
      </c>
      <c r="K7" s="103" t="str">
        <f t="shared" si="0"/>
        <v>FC　ITO</v>
      </c>
      <c r="L7" s="85" t="str">
        <f t="shared" si="1"/>
        <v>静岡南サッカークラブ</v>
      </c>
      <c r="M7" s="11"/>
    </row>
    <row r="8" spans="1:13" ht="21" customHeight="1">
      <c r="A8" s="25" t="s">
        <v>122</v>
      </c>
      <c r="B8" s="36" t="s">
        <v>114</v>
      </c>
      <c r="C8" s="42">
        <v>0.47916666666666669</v>
      </c>
      <c r="D8" s="37" t="s">
        <v>450</v>
      </c>
      <c r="E8" s="38" t="s">
        <v>123</v>
      </c>
      <c r="F8" s="110">
        <v>1</v>
      </c>
      <c r="G8" s="38" t="s">
        <v>59</v>
      </c>
      <c r="H8" s="110">
        <v>8</v>
      </c>
      <c r="I8" s="43" t="s">
        <v>406</v>
      </c>
      <c r="J8" s="36" t="s">
        <v>115</v>
      </c>
      <c r="K8" s="37" t="str">
        <f t="shared" si="0"/>
        <v>北上サッカークラブ</v>
      </c>
      <c r="L8" s="40" t="str">
        <f t="shared" si="1"/>
        <v>サキチ</v>
      </c>
      <c r="M8" s="11"/>
    </row>
    <row r="9" spans="1:13" ht="21" customHeight="1">
      <c r="A9" s="25" t="s">
        <v>124</v>
      </c>
      <c r="B9" s="36" t="s">
        <v>118</v>
      </c>
      <c r="C9" s="42">
        <v>0.5</v>
      </c>
      <c r="D9" s="104" t="s">
        <v>461</v>
      </c>
      <c r="E9" s="38" t="s">
        <v>123</v>
      </c>
      <c r="F9" s="110">
        <v>1</v>
      </c>
      <c r="G9" s="38" t="s">
        <v>59</v>
      </c>
      <c r="H9" s="110">
        <v>2</v>
      </c>
      <c r="I9" s="43" t="s">
        <v>407</v>
      </c>
      <c r="J9" s="36" t="s">
        <v>115</v>
      </c>
      <c r="K9" s="57" t="str">
        <f t="shared" si="0"/>
        <v>FC SEINAN</v>
      </c>
      <c r="L9" s="40" t="str">
        <f t="shared" si="1"/>
        <v>焼津西</v>
      </c>
      <c r="M9" s="11"/>
    </row>
    <row r="10" spans="1:13" ht="21" customHeight="1">
      <c r="A10" s="25" t="s">
        <v>125</v>
      </c>
      <c r="B10" s="36" t="s">
        <v>126</v>
      </c>
      <c r="C10" s="42">
        <v>0.52083333333333337</v>
      </c>
      <c r="D10" s="80" t="s">
        <v>369</v>
      </c>
      <c r="E10" s="38" t="s">
        <v>123</v>
      </c>
      <c r="F10" s="110">
        <v>0</v>
      </c>
      <c r="G10" s="38" t="s">
        <v>59</v>
      </c>
      <c r="H10" s="110">
        <v>3</v>
      </c>
      <c r="I10" s="82" t="s">
        <v>356</v>
      </c>
      <c r="J10" s="36" t="s">
        <v>127</v>
      </c>
      <c r="K10" s="86" t="str">
        <f t="shared" si="0"/>
        <v>バディフットボールクラブ</v>
      </c>
      <c r="L10" s="87" t="str">
        <f t="shared" si="1"/>
        <v>南部サッカースポーツ少年団</v>
      </c>
      <c r="M10" s="11"/>
    </row>
    <row r="11" spans="1:13" ht="21" customHeight="1">
      <c r="A11" s="25" t="s">
        <v>128</v>
      </c>
      <c r="B11" s="36" t="s">
        <v>129</v>
      </c>
      <c r="C11" s="42">
        <v>0.54166666666666663</v>
      </c>
      <c r="D11" s="37" t="s">
        <v>449</v>
      </c>
      <c r="E11" s="38" t="s">
        <v>115</v>
      </c>
      <c r="F11" s="110">
        <v>2</v>
      </c>
      <c r="G11" s="38" t="s">
        <v>59</v>
      </c>
      <c r="H11" s="110">
        <v>3</v>
      </c>
      <c r="I11" s="82" t="s">
        <v>379</v>
      </c>
      <c r="J11" s="36" t="s">
        <v>123</v>
      </c>
      <c r="K11" s="40" t="str">
        <f t="shared" si="0"/>
        <v>スキダマＦＣ</v>
      </c>
      <c r="L11" s="87" t="str">
        <f t="shared" si="1"/>
        <v>雄踏サッカースポーツ少年団</v>
      </c>
      <c r="M11" s="11"/>
    </row>
    <row r="12" spans="1:13" ht="21" customHeight="1">
      <c r="A12" s="25" t="s">
        <v>130</v>
      </c>
      <c r="B12" s="36" t="s">
        <v>131</v>
      </c>
      <c r="C12" s="42">
        <v>0.5625</v>
      </c>
      <c r="D12" s="84" t="s">
        <v>381</v>
      </c>
      <c r="E12" s="38" t="s">
        <v>115</v>
      </c>
      <c r="F12" s="110">
        <v>6</v>
      </c>
      <c r="G12" s="38" t="s">
        <v>59</v>
      </c>
      <c r="H12" s="110">
        <v>2</v>
      </c>
      <c r="I12" s="78" t="s">
        <v>367</v>
      </c>
      <c r="J12" s="36" t="s">
        <v>123</v>
      </c>
      <c r="K12" s="93" t="str">
        <f t="shared" si="0"/>
        <v>浜松新津サッカースポーツ少年団</v>
      </c>
      <c r="L12" s="85" t="str">
        <f t="shared" si="1"/>
        <v>田原フットボールクラブ</v>
      </c>
      <c r="M12" s="11"/>
    </row>
    <row r="13" spans="1:13" ht="21" customHeight="1">
      <c r="A13" s="25" t="s">
        <v>132</v>
      </c>
      <c r="B13" s="36" t="s">
        <v>126</v>
      </c>
      <c r="C13" s="42">
        <v>0.58333333333333337</v>
      </c>
      <c r="D13" s="80" t="s">
        <v>369</v>
      </c>
      <c r="E13" s="38" t="s">
        <v>133</v>
      </c>
      <c r="F13" s="110">
        <v>0</v>
      </c>
      <c r="G13" s="38" t="s">
        <v>59</v>
      </c>
      <c r="H13" s="110">
        <v>2</v>
      </c>
      <c r="I13" s="82" t="s">
        <v>371</v>
      </c>
      <c r="J13" s="36" t="s">
        <v>123</v>
      </c>
      <c r="K13" s="86" t="str">
        <f t="shared" si="0"/>
        <v>バディフットボールクラブ</v>
      </c>
      <c r="L13" s="87" t="str">
        <f t="shared" si="1"/>
        <v>積志サッカースポーツ少年団</v>
      </c>
      <c r="M13" s="11"/>
    </row>
    <row r="14" spans="1:13" ht="21" customHeight="1">
      <c r="B14" s="44"/>
      <c r="C14" s="45"/>
      <c r="D14" s="44"/>
      <c r="E14" s="44"/>
      <c r="F14" s="44"/>
      <c r="G14" s="44"/>
      <c r="H14" s="44"/>
      <c r="I14" s="44"/>
      <c r="J14" s="44"/>
      <c r="K14" s="44"/>
      <c r="L14" s="44"/>
      <c r="M14" s="11"/>
    </row>
    <row r="15" spans="1:13" ht="21" customHeight="1">
      <c r="A15" s="1" t="s">
        <v>134</v>
      </c>
      <c r="B15" s="5"/>
      <c r="D15" s="5"/>
      <c r="E15" s="5"/>
      <c r="F15" s="5"/>
      <c r="G15" s="5"/>
      <c r="H15" s="46"/>
      <c r="I15" s="46"/>
      <c r="J15" s="46"/>
      <c r="K15" s="46"/>
      <c r="L15" s="5"/>
    </row>
    <row r="16" spans="1:13" ht="21" customHeight="1" thickBot="1">
      <c r="A16" s="143"/>
      <c r="B16" s="144"/>
      <c r="C16" s="26" t="s">
        <v>109</v>
      </c>
      <c r="D16" s="136" t="s">
        <v>547</v>
      </c>
      <c r="E16" s="137"/>
      <c r="F16" s="137"/>
      <c r="G16" s="137"/>
      <c r="H16" s="137"/>
      <c r="I16" s="137"/>
      <c r="J16" s="137"/>
      <c r="K16" s="24" t="s">
        <v>111</v>
      </c>
      <c r="L16" s="24" t="s">
        <v>112</v>
      </c>
    </row>
    <row r="17" spans="1:13" ht="21" customHeight="1" thickTop="1">
      <c r="A17" s="27" t="s">
        <v>113</v>
      </c>
      <c r="B17" s="28" t="s">
        <v>114</v>
      </c>
      <c r="C17" s="29">
        <v>0.41666666666666669</v>
      </c>
      <c r="D17" s="30" t="s">
        <v>338</v>
      </c>
      <c r="E17" s="31" t="s">
        <v>135</v>
      </c>
      <c r="F17" s="109">
        <v>1</v>
      </c>
      <c r="G17" s="31" t="s">
        <v>59</v>
      </c>
      <c r="H17" s="109">
        <v>2</v>
      </c>
      <c r="I17" s="89" t="s">
        <v>363</v>
      </c>
      <c r="J17" s="47" t="s">
        <v>123</v>
      </c>
      <c r="K17" s="34" t="str">
        <f t="shared" ref="K17:K25" si="2">D17</f>
        <v>サキチ</v>
      </c>
      <c r="L17" s="91" t="str">
        <f t="shared" ref="L17:L25" si="3">I17</f>
        <v>磐田南フットボールクラブ</v>
      </c>
      <c r="M17" s="11"/>
    </row>
    <row r="18" spans="1:13" ht="21" customHeight="1">
      <c r="A18" s="25" t="s">
        <v>117</v>
      </c>
      <c r="B18" s="36" t="s">
        <v>118</v>
      </c>
      <c r="C18" s="29">
        <v>0.4375</v>
      </c>
      <c r="D18" s="37" t="s">
        <v>353</v>
      </c>
      <c r="E18" s="38" t="s">
        <v>135</v>
      </c>
      <c r="F18" s="110">
        <v>0</v>
      </c>
      <c r="G18" s="38" t="s">
        <v>59</v>
      </c>
      <c r="H18" s="110">
        <v>5</v>
      </c>
      <c r="I18" s="78" t="s">
        <v>376</v>
      </c>
      <c r="J18" s="48" t="s">
        <v>123</v>
      </c>
      <c r="K18" s="40" t="str">
        <f t="shared" si="2"/>
        <v>焼津西</v>
      </c>
      <c r="L18" s="85" t="str">
        <f t="shared" si="3"/>
        <v>SANTOS　FC JAPAN</v>
      </c>
      <c r="M18" s="11"/>
    </row>
    <row r="19" spans="1:13" ht="21" customHeight="1">
      <c r="A19" s="25" t="s">
        <v>120</v>
      </c>
      <c r="B19" s="36" t="s">
        <v>121</v>
      </c>
      <c r="C19" s="42">
        <v>0.45833333333333331</v>
      </c>
      <c r="D19" s="80" t="s">
        <v>378</v>
      </c>
      <c r="E19" s="38" t="s">
        <v>123</v>
      </c>
      <c r="F19" s="110">
        <v>3</v>
      </c>
      <c r="G19" s="38" t="s">
        <v>59</v>
      </c>
      <c r="H19" s="110">
        <v>0</v>
      </c>
      <c r="I19" s="78" t="s">
        <v>365</v>
      </c>
      <c r="J19" s="48" t="s">
        <v>123</v>
      </c>
      <c r="K19" s="85" t="str">
        <f t="shared" si="2"/>
        <v>磐田第一ジュニアフットボールスポーツ少年団</v>
      </c>
      <c r="L19" s="85" t="str">
        <f t="shared" si="3"/>
        <v>中郡フットボールクラブ</v>
      </c>
      <c r="M19" s="11"/>
    </row>
    <row r="20" spans="1:13" ht="21" customHeight="1">
      <c r="A20" s="25" t="s">
        <v>122</v>
      </c>
      <c r="B20" s="36" t="s">
        <v>114</v>
      </c>
      <c r="C20" s="42">
        <v>0.47916666666666669</v>
      </c>
      <c r="D20" s="37" t="s">
        <v>351</v>
      </c>
      <c r="E20" s="38" t="s">
        <v>116</v>
      </c>
      <c r="F20" s="110">
        <v>1</v>
      </c>
      <c r="G20" s="38" t="s">
        <v>59</v>
      </c>
      <c r="H20" s="110">
        <v>4</v>
      </c>
      <c r="I20" s="81" t="s">
        <v>363</v>
      </c>
      <c r="J20" s="48" t="s">
        <v>135</v>
      </c>
      <c r="K20" s="40" t="str">
        <f t="shared" si="2"/>
        <v>FINE静岡</v>
      </c>
      <c r="L20" s="86" t="str">
        <f t="shared" si="3"/>
        <v>磐田南フットボールクラブ</v>
      </c>
      <c r="M20" s="11"/>
    </row>
    <row r="21" spans="1:13" ht="21" customHeight="1">
      <c r="A21" s="25" t="s">
        <v>124</v>
      </c>
      <c r="B21" s="36" t="s">
        <v>118</v>
      </c>
      <c r="C21" s="42">
        <v>0.5</v>
      </c>
      <c r="D21" s="83" t="s">
        <v>329</v>
      </c>
      <c r="E21" s="38" t="s">
        <v>136</v>
      </c>
      <c r="F21" s="110">
        <v>1</v>
      </c>
      <c r="G21" s="38" t="s">
        <v>59</v>
      </c>
      <c r="H21" s="110">
        <v>2</v>
      </c>
      <c r="I21" s="39" t="s">
        <v>376</v>
      </c>
      <c r="J21" s="48" t="s">
        <v>137</v>
      </c>
      <c r="K21" s="87" t="str">
        <f t="shared" si="2"/>
        <v>TOKAIスポーツアカデミー</v>
      </c>
      <c r="L21" s="41" t="str">
        <f t="shared" si="3"/>
        <v>SANTOS　FC JAPAN</v>
      </c>
      <c r="M21" s="11"/>
    </row>
    <row r="22" spans="1:13" ht="21" customHeight="1">
      <c r="A22" s="25" t="s">
        <v>125</v>
      </c>
      <c r="B22" s="36" t="s">
        <v>126</v>
      </c>
      <c r="C22" s="42">
        <v>0.52083333333333337</v>
      </c>
      <c r="D22" s="83" t="s">
        <v>332</v>
      </c>
      <c r="E22" s="38" t="s">
        <v>133</v>
      </c>
      <c r="F22" s="110">
        <v>1</v>
      </c>
      <c r="G22" s="38" t="s">
        <v>59</v>
      </c>
      <c r="H22" s="110">
        <v>0</v>
      </c>
      <c r="I22" s="82" t="s">
        <v>371</v>
      </c>
      <c r="J22" s="48" t="s">
        <v>138</v>
      </c>
      <c r="K22" s="87" t="str">
        <f t="shared" si="2"/>
        <v>入江サッカースポーツ少年団</v>
      </c>
      <c r="L22" s="87" t="str">
        <f t="shared" si="3"/>
        <v>積志サッカースポーツ少年団</v>
      </c>
      <c r="M22" s="11"/>
    </row>
    <row r="23" spans="1:13" ht="21" customHeight="1">
      <c r="A23" s="25" t="s">
        <v>128</v>
      </c>
      <c r="B23" s="36" t="s">
        <v>129</v>
      </c>
      <c r="C23" s="42">
        <v>0.54166666666666663</v>
      </c>
      <c r="D23" s="37" t="s">
        <v>447</v>
      </c>
      <c r="E23" s="38" t="s">
        <v>135</v>
      </c>
      <c r="F23" s="110">
        <v>2</v>
      </c>
      <c r="G23" s="38" t="s">
        <v>59</v>
      </c>
      <c r="H23" s="110">
        <v>4</v>
      </c>
      <c r="I23" s="92" t="s">
        <v>344</v>
      </c>
      <c r="J23" s="48" t="s">
        <v>139</v>
      </c>
      <c r="K23" s="40" t="str">
        <f t="shared" si="2"/>
        <v>アスルクラロ富士宮</v>
      </c>
      <c r="L23" s="93" t="str">
        <f t="shared" si="3"/>
        <v>島田第一サッカースポーツ少年団</v>
      </c>
      <c r="M23" s="11"/>
    </row>
    <row r="24" spans="1:13" ht="21" customHeight="1">
      <c r="A24" s="25" t="s">
        <v>130</v>
      </c>
      <c r="B24" s="36" t="s">
        <v>131</v>
      </c>
      <c r="C24" s="42">
        <v>0.5625</v>
      </c>
      <c r="D24" s="80" t="s">
        <v>459</v>
      </c>
      <c r="E24" s="38" t="s">
        <v>123</v>
      </c>
      <c r="F24" s="110">
        <v>3</v>
      </c>
      <c r="G24" s="38" t="s">
        <v>59</v>
      </c>
      <c r="H24" s="110">
        <v>2</v>
      </c>
      <c r="I24" s="43" t="s">
        <v>354</v>
      </c>
      <c r="J24" s="48" t="s">
        <v>135</v>
      </c>
      <c r="K24" s="86" t="str">
        <f t="shared" si="2"/>
        <v>富士ゲンキーズ</v>
      </c>
      <c r="L24" s="85" t="str">
        <f t="shared" si="3"/>
        <v>榛南FCJr</v>
      </c>
      <c r="M24" s="11"/>
    </row>
    <row r="25" spans="1:13" ht="21" customHeight="1">
      <c r="A25" s="25" t="s">
        <v>132</v>
      </c>
      <c r="B25" s="36" t="s">
        <v>126</v>
      </c>
      <c r="C25" s="42">
        <v>0.58333333333333337</v>
      </c>
      <c r="D25" s="83" t="s">
        <v>332</v>
      </c>
      <c r="E25" s="38" t="s">
        <v>127</v>
      </c>
      <c r="F25" s="110">
        <v>4</v>
      </c>
      <c r="G25" s="38" t="s">
        <v>59</v>
      </c>
      <c r="H25" s="110">
        <v>3</v>
      </c>
      <c r="I25" s="82" t="s">
        <v>356</v>
      </c>
      <c r="J25" s="48" t="s">
        <v>138</v>
      </c>
      <c r="K25" s="87" t="str">
        <f t="shared" si="2"/>
        <v>入江サッカースポーツ少年団</v>
      </c>
      <c r="L25" s="87" t="str">
        <f t="shared" si="3"/>
        <v>南部サッカースポーツ少年団</v>
      </c>
      <c r="M25" s="11"/>
    </row>
    <row r="26" spans="1:13" ht="21" customHeight="1">
      <c r="B26" s="11"/>
      <c r="C26" s="45"/>
      <c r="D26" s="11"/>
      <c r="E26" s="11"/>
      <c r="F26" s="11"/>
      <c r="G26" s="11"/>
      <c r="H26" s="44"/>
      <c r="I26" s="44"/>
      <c r="J26" s="44"/>
      <c r="K26" s="44"/>
      <c r="L26" s="44"/>
      <c r="M26" s="11"/>
    </row>
    <row r="27" spans="1:13" ht="21" customHeight="1">
      <c r="A27" s="49" t="s">
        <v>140</v>
      </c>
      <c r="B27" s="50"/>
      <c r="C27" s="50"/>
      <c r="D27" s="50"/>
      <c r="E27" s="50"/>
      <c r="F27" s="50"/>
      <c r="G27" s="5"/>
      <c r="H27" s="46"/>
      <c r="I27" s="46"/>
      <c r="J27" s="46"/>
      <c r="K27" s="46"/>
      <c r="L27" s="5"/>
    </row>
    <row r="28" spans="1:13" ht="21" customHeight="1" thickBot="1">
      <c r="A28" s="143"/>
      <c r="B28" s="144"/>
      <c r="C28" s="26" t="s">
        <v>109</v>
      </c>
      <c r="D28" s="136" t="s">
        <v>110</v>
      </c>
      <c r="E28" s="137"/>
      <c r="F28" s="137"/>
      <c r="G28" s="137"/>
      <c r="H28" s="137"/>
      <c r="I28" s="137"/>
      <c r="J28" s="137"/>
      <c r="K28" s="24" t="s">
        <v>111</v>
      </c>
      <c r="L28" s="24" t="s">
        <v>112</v>
      </c>
    </row>
    <row r="29" spans="1:13" ht="21" customHeight="1" thickTop="1">
      <c r="A29" s="27" t="s">
        <v>113</v>
      </c>
      <c r="B29" s="28" t="s">
        <v>129</v>
      </c>
      <c r="C29" s="29">
        <v>0.41666666666666669</v>
      </c>
      <c r="D29" s="30" t="s">
        <v>449</v>
      </c>
      <c r="E29" s="31" t="s">
        <v>115</v>
      </c>
      <c r="F29" s="109">
        <v>3</v>
      </c>
      <c r="G29" s="31" t="s">
        <v>59</v>
      </c>
      <c r="H29" s="109">
        <v>0</v>
      </c>
      <c r="I29" s="32" t="s">
        <v>447</v>
      </c>
      <c r="J29" s="33" t="s">
        <v>115</v>
      </c>
      <c r="K29" s="34" t="str">
        <f t="shared" ref="K29:K37" si="4">D29</f>
        <v>スキダマＦＣ</v>
      </c>
      <c r="L29" s="34" t="str">
        <f t="shared" ref="L29:L37" si="5">I29</f>
        <v>アスルクラロ富士宮</v>
      </c>
      <c r="M29" s="11"/>
    </row>
    <row r="30" spans="1:13" ht="21" customHeight="1">
      <c r="A30" s="25" t="s">
        <v>117</v>
      </c>
      <c r="B30" s="36" t="s">
        <v>131</v>
      </c>
      <c r="C30" s="29">
        <v>0.4375</v>
      </c>
      <c r="D30" s="84" t="s">
        <v>381</v>
      </c>
      <c r="E30" s="38" t="s">
        <v>123</v>
      </c>
      <c r="F30" s="110">
        <v>4</v>
      </c>
      <c r="G30" s="38" t="s">
        <v>59</v>
      </c>
      <c r="H30" s="110">
        <v>1</v>
      </c>
      <c r="I30" s="81" t="s">
        <v>459</v>
      </c>
      <c r="J30" s="36" t="s">
        <v>115</v>
      </c>
      <c r="K30" s="93" t="str">
        <f t="shared" si="4"/>
        <v>浜松新津サッカースポーツ少年団</v>
      </c>
      <c r="L30" s="86" t="str">
        <f t="shared" si="5"/>
        <v>富士ゲンキーズ</v>
      </c>
      <c r="M30" s="11"/>
    </row>
    <row r="31" spans="1:13" ht="21" customHeight="1">
      <c r="A31" s="25" t="s">
        <v>120</v>
      </c>
      <c r="B31" s="36" t="s">
        <v>126</v>
      </c>
      <c r="C31" s="42">
        <v>0.45833333333333331</v>
      </c>
      <c r="D31" s="80" t="s">
        <v>369</v>
      </c>
      <c r="E31" s="38" t="s">
        <v>127</v>
      </c>
      <c r="F31" s="110">
        <v>1</v>
      </c>
      <c r="G31" s="38" t="s">
        <v>59</v>
      </c>
      <c r="H31" s="110">
        <v>4</v>
      </c>
      <c r="I31" s="82" t="s">
        <v>332</v>
      </c>
      <c r="J31" s="36" t="s">
        <v>137</v>
      </c>
      <c r="K31" s="86" t="str">
        <f t="shared" si="4"/>
        <v>バディフットボールクラブ</v>
      </c>
      <c r="L31" s="87" t="str">
        <f t="shared" si="5"/>
        <v>入江サッカースポーツ少年団</v>
      </c>
      <c r="M31" s="11"/>
    </row>
    <row r="32" spans="1:13" ht="21" customHeight="1">
      <c r="A32" s="25" t="s">
        <v>122</v>
      </c>
      <c r="B32" s="36" t="s">
        <v>129</v>
      </c>
      <c r="C32" s="42">
        <v>0.47916666666666669</v>
      </c>
      <c r="D32" s="37" t="s">
        <v>449</v>
      </c>
      <c r="E32" s="38" t="s">
        <v>123</v>
      </c>
      <c r="F32" s="110">
        <v>2</v>
      </c>
      <c r="G32" s="38" t="s">
        <v>59</v>
      </c>
      <c r="H32" s="110">
        <v>1</v>
      </c>
      <c r="I32" s="92" t="s">
        <v>344</v>
      </c>
      <c r="J32" s="36" t="s">
        <v>115</v>
      </c>
      <c r="K32" s="40" t="str">
        <f t="shared" si="4"/>
        <v>スキダマＦＣ</v>
      </c>
      <c r="L32" s="93" t="str">
        <f t="shared" si="5"/>
        <v>島田第一サッカースポーツ少年団</v>
      </c>
      <c r="M32" s="11"/>
    </row>
    <row r="33" spans="1:13" ht="21" customHeight="1">
      <c r="A33" s="25" t="s">
        <v>124</v>
      </c>
      <c r="B33" s="36" t="s">
        <v>131</v>
      </c>
      <c r="C33" s="42">
        <v>0.5</v>
      </c>
      <c r="D33" s="84" t="s">
        <v>381</v>
      </c>
      <c r="E33" s="38" t="s">
        <v>123</v>
      </c>
      <c r="F33" s="110">
        <v>4</v>
      </c>
      <c r="G33" s="38" t="s">
        <v>59</v>
      </c>
      <c r="H33" s="110">
        <v>0</v>
      </c>
      <c r="I33" s="43" t="s">
        <v>337</v>
      </c>
      <c r="J33" s="36" t="s">
        <v>123</v>
      </c>
      <c r="K33" s="93" t="str">
        <f t="shared" si="4"/>
        <v>浜松新津サッカースポーツ少年団</v>
      </c>
      <c r="L33" s="40" t="str">
        <f t="shared" si="5"/>
        <v>榛南FCJr</v>
      </c>
      <c r="M33" s="11"/>
    </row>
    <row r="34" spans="1:13" ht="21" customHeight="1">
      <c r="A34" s="25" t="s">
        <v>125</v>
      </c>
      <c r="B34" s="36" t="s">
        <v>121</v>
      </c>
      <c r="C34" s="42">
        <v>0.52083333333333337</v>
      </c>
      <c r="D34" s="104" t="s">
        <v>446</v>
      </c>
      <c r="E34" s="38" t="s">
        <v>123</v>
      </c>
      <c r="F34" s="110">
        <v>0</v>
      </c>
      <c r="G34" s="38" t="s">
        <v>59</v>
      </c>
      <c r="H34" s="110">
        <v>1</v>
      </c>
      <c r="I34" s="81" t="s">
        <v>378</v>
      </c>
      <c r="J34" s="36" t="s">
        <v>115</v>
      </c>
      <c r="K34" s="103" t="str">
        <f t="shared" si="4"/>
        <v>FC　ITO</v>
      </c>
      <c r="L34" s="86" t="str">
        <f t="shared" si="5"/>
        <v>磐田第一ジュニアフットボールスポーツ少年団</v>
      </c>
      <c r="M34" s="11"/>
    </row>
    <row r="35" spans="1:13" ht="21" customHeight="1">
      <c r="A35" s="25" t="s">
        <v>128</v>
      </c>
      <c r="B35" s="36" t="s">
        <v>114</v>
      </c>
      <c r="C35" s="42">
        <v>0.54166666666666663</v>
      </c>
      <c r="D35" s="37" t="s">
        <v>450</v>
      </c>
      <c r="E35" s="38" t="s">
        <v>116</v>
      </c>
      <c r="F35" s="110">
        <v>1</v>
      </c>
      <c r="G35" s="38" t="s">
        <v>59</v>
      </c>
      <c r="H35" s="110">
        <v>2</v>
      </c>
      <c r="I35" s="81" t="s">
        <v>363</v>
      </c>
      <c r="J35" s="36" t="s">
        <v>123</v>
      </c>
      <c r="K35" s="40" t="str">
        <f t="shared" si="4"/>
        <v>北上サッカークラブ</v>
      </c>
      <c r="L35" s="86" t="str">
        <f t="shared" si="5"/>
        <v>磐田南フットボールクラブ</v>
      </c>
      <c r="M35" s="11"/>
    </row>
    <row r="36" spans="1:13" ht="21" customHeight="1">
      <c r="A36" s="25" t="s">
        <v>130</v>
      </c>
      <c r="B36" s="36" t="s">
        <v>118</v>
      </c>
      <c r="C36" s="42">
        <v>0.5625</v>
      </c>
      <c r="D36" s="104" t="s">
        <v>461</v>
      </c>
      <c r="E36" s="38" t="s">
        <v>119</v>
      </c>
      <c r="F36" s="110">
        <v>1</v>
      </c>
      <c r="G36" s="38" t="s">
        <v>59</v>
      </c>
      <c r="H36" s="110">
        <v>6</v>
      </c>
      <c r="I36" s="78" t="s">
        <v>376</v>
      </c>
      <c r="J36" s="36" t="s">
        <v>123</v>
      </c>
      <c r="K36" s="103" t="str">
        <f t="shared" si="4"/>
        <v>FC SEINAN</v>
      </c>
      <c r="L36" s="85" t="str">
        <f t="shared" si="5"/>
        <v>SANTOS　FC JAPAN</v>
      </c>
      <c r="M36" s="11"/>
    </row>
    <row r="37" spans="1:13" ht="21" customHeight="1">
      <c r="A37" s="25" t="s">
        <v>132</v>
      </c>
      <c r="B37" s="36" t="s">
        <v>121</v>
      </c>
      <c r="C37" s="42">
        <v>0.58333333333333337</v>
      </c>
      <c r="D37" s="104" t="s">
        <v>446</v>
      </c>
      <c r="E37" s="38" t="s">
        <v>116</v>
      </c>
      <c r="F37" s="110">
        <v>2</v>
      </c>
      <c r="G37" s="38" t="s">
        <v>59</v>
      </c>
      <c r="H37" s="110">
        <v>1</v>
      </c>
      <c r="I37" s="78" t="s">
        <v>365</v>
      </c>
      <c r="J37" s="36" t="s">
        <v>123</v>
      </c>
      <c r="K37" s="103" t="str">
        <f t="shared" si="4"/>
        <v>FC　ITO</v>
      </c>
      <c r="L37" s="85" t="str">
        <f t="shared" si="5"/>
        <v>中郡フットボールクラブ</v>
      </c>
      <c r="M37" s="11"/>
    </row>
    <row r="38" spans="1:13" ht="21" customHeight="1">
      <c r="B38" s="19"/>
      <c r="C38" s="52"/>
      <c r="D38" s="19"/>
      <c r="E38" s="19"/>
      <c r="F38" s="19"/>
      <c r="G38" s="19"/>
      <c r="H38" s="44"/>
      <c r="I38" s="44"/>
      <c r="J38" s="44"/>
      <c r="K38" s="44"/>
      <c r="L38" s="44"/>
      <c r="M38" s="11"/>
    </row>
    <row r="39" spans="1:13" ht="21" customHeight="1">
      <c r="A39" s="49" t="s">
        <v>141</v>
      </c>
      <c r="B39" s="50"/>
      <c r="C39" s="50"/>
      <c r="D39" s="50"/>
      <c r="E39" s="50"/>
      <c r="F39" s="50"/>
      <c r="G39" s="5"/>
      <c r="H39" s="46"/>
      <c r="I39" s="46"/>
      <c r="J39" s="46"/>
      <c r="K39" s="46"/>
      <c r="L39" s="5"/>
    </row>
    <row r="40" spans="1:13" ht="21" customHeight="1" thickBot="1">
      <c r="A40" s="143"/>
      <c r="B40" s="144"/>
      <c r="C40" s="26" t="s">
        <v>109</v>
      </c>
      <c r="D40" s="136" t="s">
        <v>110</v>
      </c>
      <c r="E40" s="137"/>
      <c r="F40" s="137"/>
      <c r="G40" s="137"/>
      <c r="H40" s="137"/>
      <c r="I40" s="137"/>
      <c r="J40" s="137"/>
      <c r="K40" s="24" t="s">
        <v>111</v>
      </c>
      <c r="L40" s="24" t="s">
        <v>112</v>
      </c>
    </row>
    <row r="41" spans="1:13" ht="21" customHeight="1" thickTop="1">
      <c r="A41" s="27" t="s">
        <v>113</v>
      </c>
      <c r="B41" s="28" t="s">
        <v>129</v>
      </c>
      <c r="C41" s="29">
        <v>0.41666666666666669</v>
      </c>
      <c r="D41" s="94" t="s">
        <v>344</v>
      </c>
      <c r="E41" s="31" t="s">
        <v>135</v>
      </c>
      <c r="F41" s="109">
        <v>0</v>
      </c>
      <c r="G41" s="31" t="s">
        <v>59</v>
      </c>
      <c r="H41" s="109">
        <v>5</v>
      </c>
      <c r="I41" s="95" t="s">
        <v>379</v>
      </c>
      <c r="J41" s="33" t="s">
        <v>123</v>
      </c>
      <c r="K41" s="97" t="str">
        <f t="shared" ref="K41:K49" si="6">D41</f>
        <v>島田第一サッカースポーツ少年団</v>
      </c>
      <c r="L41" s="96" t="str">
        <f t="shared" ref="L41:L49" si="7">I41</f>
        <v>雄踏サッカースポーツ少年団</v>
      </c>
      <c r="M41" s="11"/>
    </row>
    <row r="42" spans="1:13" ht="21" customHeight="1">
      <c r="A42" s="25" t="s">
        <v>117</v>
      </c>
      <c r="B42" s="36" t="s">
        <v>131</v>
      </c>
      <c r="C42" s="29">
        <v>0.4375</v>
      </c>
      <c r="D42" s="37" t="s">
        <v>409</v>
      </c>
      <c r="E42" s="38" t="s">
        <v>135</v>
      </c>
      <c r="F42" s="110">
        <v>2</v>
      </c>
      <c r="G42" s="38" t="s">
        <v>59</v>
      </c>
      <c r="H42" s="110">
        <v>1</v>
      </c>
      <c r="I42" s="78" t="s">
        <v>367</v>
      </c>
      <c r="J42" s="36" t="s">
        <v>123</v>
      </c>
      <c r="K42" s="34" t="str">
        <f t="shared" si="6"/>
        <v>榛南FCJr</v>
      </c>
      <c r="L42" s="90" t="str">
        <f t="shared" si="7"/>
        <v>田原フットボールクラブ</v>
      </c>
      <c r="M42" s="11"/>
    </row>
    <row r="43" spans="1:13" ht="21" customHeight="1">
      <c r="A43" s="25" t="s">
        <v>120</v>
      </c>
      <c r="B43" s="36" t="s">
        <v>126</v>
      </c>
      <c r="C43" s="42">
        <v>0.45833333333333331</v>
      </c>
      <c r="D43" s="83" t="s">
        <v>356</v>
      </c>
      <c r="E43" s="38" t="s">
        <v>138</v>
      </c>
      <c r="F43" s="110">
        <v>1</v>
      </c>
      <c r="G43" s="38" t="s">
        <v>59</v>
      </c>
      <c r="H43" s="110">
        <v>2</v>
      </c>
      <c r="I43" s="82" t="s">
        <v>371</v>
      </c>
      <c r="J43" s="36" t="s">
        <v>123</v>
      </c>
      <c r="K43" s="96" t="str">
        <f t="shared" si="6"/>
        <v>南部サッカースポーツ少年団</v>
      </c>
      <c r="L43" s="96" t="str">
        <f t="shared" si="7"/>
        <v>積志サッカースポーツ少年団</v>
      </c>
      <c r="M43" s="11"/>
    </row>
    <row r="44" spans="1:13" ht="21" customHeight="1">
      <c r="A44" s="25" t="s">
        <v>122</v>
      </c>
      <c r="B44" s="36" t="s">
        <v>129</v>
      </c>
      <c r="C44" s="42">
        <v>0.47916666666666669</v>
      </c>
      <c r="D44" s="37" t="s">
        <v>447</v>
      </c>
      <c r="E44" s="38" t="s">
        <v>115</v>
      </c>
      <c r="F44" s="110">
        <v>1</v>
      </c>
      <c r="G44" s="38" t="s">
        <v>59</v>
      </c>
      <c r="H44" s="110">
        <v>4</v>
      </c>
      <c r="I44" s="82" t="s">
        <v>379</v>
      </c>
      <c r="J44" s="36" t="s">
        <v>135</v>
      </c>
      <c r="K44" s="34" t="str">
        <f t="shared" si="6"/>
        <v>アスルクラロ富士宮</v>
      </c>
      <c r="L44" s="96" t="str">
        <f t="shared" si="7"/>
        <v>雄踏サッカースポーツ少年団</v>
      </c>
      <c r="M44" s="11"/>
    </row>
    <row r="45" spans="1:13" ht="21" customHeight="1">
      <c r="A45" s="25" t="s">
        <v>124</v>
      </c>
      <c r="B45" s="36" t="s">
        <v>131</v>
      </c>
      <c r="C45" s="42">
        <v>0.5</v>
      </c>
      <c r="D45" s="80" t="s">
        <v>459</v>
      </c>
      <c r="E45" s="38" t="s">
        <v>115</v>
      </c>
      <c r="F45" s="110">
        <v>3</v>
      </c>
      <c r="G45" s="38" t="s">
        <v>59</v>
      </c>
      <c r="H45" s="110">
        <v>2</v>
      </c>
      <c r="I45" s="78" t="s">
        <v>367</v>
      </c>
      <c r="J45" s="36" t="s">
        <v>135</v>
      </c>
      <c r="K45" s="91" t="str">
        <f t="shared" si="6"/>
        <v>富士ゲンキーズ</v>
      </c>
      <c r="L45" s="90" t="str">
        <f t="shared" si="7"/>
        <v>田原フットボールクラブ</v>
      </c>
      <c r="M45" s="11"/>
    </row>
    <row r="46" spans="1:13" ht="21" customHeight="1">
      <c r="A46" s="25" t="s">
        <v>125</v>
      </c>
      <c r="B46" s="36" t="s">
        <v>121</v>
      </c>
      <c r="C46" s="42">
        <v>0.52083333333333337</v>
      </c>
      <c r="D46" s="79" t="s">
        <v>349</v>
      </c>
      <c r="E46" s="38" t="s">
        <v>116</v>
      </c>
      <c r="F46" s="110">
        <v>0</v>
      </c>
      <c r="G46" s="38" t="s">
        <v>59</v>
      </c>
      <c r="H46" s="110">
        <v>0</v>
      </c>
      <c r="I46" s="78" t="s">
        <v>365</v>
      </c>
      <c r="J46" s="36" t="s">
        <v>123</v>
      </c>
      <c r="K46" s="90" t="str">
        <f t="shared" si="6"/>
        <v>静岡南サッカークラブ</v>
      </c>
      <c r="L46" s="90" t="str">
        <f t="shared" si="7"/>
        <v>中郡フットボールクラブ</v>
      </c>
      <c r="M46" s="11"/>
    </row>
    <row r="47" spans="1:13" ht="21" customHeight="1">
      <c r="A47" s="25" t="s">
        <v>128</v>
      </c>
      <c r="B47" s="36" t="s">
        <v>114</v>
      </c>
      <c r="C47" s="42">
        <v>0.54166666666666663</v>
      </c>
      <c r="D47" s="37" t="s">
        <v>351</v>
      </c>
      <c r="E47" s="38" t="s">
        <v>115</v>
      </c>
      <c r="F47" s="110">
        <v>1</v>
      </c>
      <c r="G47" s="38" t="s">
        <v>548</v>
      </c>
      <c r="H47" s="110">
        <v>2</v>
      </c>
      <c r="I47" s="43" t="s">
        <v>335</v>
      </c>
      <c r="J47" s="36" t="s">
        <v>135</v>
      </c>
      <c r="K47" s="34" t="str">
        <f t="shared" si="6"/>
        <v>FINE静岡</v>
      </c>
      <c r="L47" s="91" t="str">
        <f t="shared" si="7"/>
        <v>サキチ</v>
      </c>
      <c r="M47" s="11"/>
    </row>
    <row r="48" spans="1:13" ht="21" customHeight="1">
      <c r="A48" s="25" t="s">
        <v>130</v>
      </c>
      <c r="B48" s="36" t="s">
        <v>118</v>
      </c>
      <c r="C48" s="42">
        <v>0.5625</v>
      </c>
      <c r="D48" s="83" t="s">
        <v>329</v>
      </c>
      <c r="E48" s="38" t="s">
        <v>142</v>
      </c>
      <c r="F48" s="110">
        <v>4</v>
      </c>
      <c r="G48" s="38" t="s">
        <v>59</v>
      </c>
      <c r="H48" s="110">
        <v>0</v>
      </c>
      <c r="I48" s="43" t="s">
        <v>353</v>
      </c>
      <c r="J48" s="36" t="s">
        <v>139</v>
      </c>
      <c r="K48" s="96" t="str">
        <f t="shared" si="6"/>
        <v>TOKAIスポーツアカデミー</v>
      </c>
      <c r="L48" s="34" t="str">
        <f t="shared" si="7"/>
        <v>焼津西</v>
      </c>
      <c r="M48" s="11"/>
    </row>
    <row r="49" spans="1:13" ht="21" customHeight="1">
      <c r="A49" s="25" t="s">
        <v>132</v>
      </c>
      <c r="B49" s="36" t="s">
        <v>121</v>
      </c>
      <c r="C49" s="42">
        <v>0.58333333333333337</v>
      </c>
      <c r="D49" s="79" t="s">
        <v>349</v>
      </c>
      <c r="E49" s="38" t="s">
        <v>115</v>
      </c>
      <c r="F49" s="110">
        <v>2</v>
      </c>
      <c r="G49" s="38" t="s">
        <v>59</v>
      </c>
      <c r="H49" s="110">
        <v>1</v>
      </c>
      <c r="I49" s="81" t="s">
        <v>378</v>
      </c>
      <c r="J49" s="36" t="s">
        <v>123</v>
      </c>
      <c r="K49" s="90" t="str">
        <f t="shared" si="6"/>
        <v>静岡南サッカークラブ</v>
      </c>
      <c r="L49" s="91" t="str">
        <f t="shared" si="7"/>
        <v>磐田第一ジュニアフットボールスポーツ少年団</v>
      </c>
      <c r="M49" s="11"/>
    </row>
  </sheetData>
  <autoFilter ref="B1:B49" xr:uid="{00000000-0009-0000-0000-000007000000}"/>
  <mergeCells count="11">
    <mergeCell ref="D28:J28"/>
    <mergeCell ref="A1:C1"/>
    <mergeCell ref="E1:I1"/>
    <mergeCell ref="J1:L1"/>
    <mergeCell ref="A40:B40"/>
    <mergeCell ref="D40:J40"/>
    <mergeCell ref="A4:B4"/>
    <mergeCell ref="D4:J4"/>
    <mergeCell ref="A16:B16"/>
    <mergeCell ref="D16:J16"/>
    <mergeCell ref="A28:B28"/>
  </mergeCells>
  <phoneticPr fontId="2"/>
  <printOptions horizontalCentered="1"/>
  <pageMargins left="0.39370078740157483" right="0.39370078740157483" top="0.59055118110236227" bottom="0.39370078740157483" header="0.51181102362204722" footer="0.51181102362204722"/>
  <pageSetup paperSize="9" scale="75" firstPageNumber="42949631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D3668-5E19-4ADF-936A-90C66246E94D}">
  <dimension ref="A1:I31"/>
  <sheetViews>
    <sheetView view="pageBreakPreview" zoomScale="90" zoomScaleNormal="90" zoomScaleSheetLayoutView="90" workbookViewId="0">
      <selection activeCell="D13" sqref="D13"/>
    </sheetView>
  </sheetViews>
  <sheetFormatPr defaultColWidth="9" defaultRowHeight="13"/>
  <cols>
    <col min="1" max="1" width="3.81640625" style="5" customWidth="1"/>
    <col min="2" max="2" width="20.453125" style="5" customWidth="1"/>
    <col min="3" max="3" width="8.81640625" style="5" customWidth="1"/>
    <col min="4" max="4" width="20.453125" style="5" customWidth="1"/>
    <col min="5" max="5" width="8.81640625" style="5" customWidth="1"/>
    <col min="6" max="6" width="20.453125" style="5" customWidth="1"/>
    <col min="7" max="7" width="8.81640625" style="5" customWidth="1"/>
    <col min="8" max="16384" width="9" style="5"/>
  </cols>
  <sheetData>
    <row r="1" spans="1:9" ht="24" customHeight="1">
      <c r="A1" s="131" t="s">
        <v>184</v>
      </c>
      <c r="B1" s="131"/>
      <c r="C1" s="131"/>
      <c r="D1" s="131"/>
      <c r="E1" s="131"/>
      <c r="F1" s="131"/>
      <c r="G1" s="131"/>
      <c r="H1" s="54"/>
      <c r="I1" s="54"/>
    </row>
    <row r="2" spans="1:9" ht="12.75" customHeight="1">
      <c r="A2" s="1"/>
      <c r="B2" s="1"/>
      <c r="C2" s="1"/>
      <c r="D2" s="1"/>
      <c r="E2" s="1"/>
      <c r="F2" s="1"/>
      <c r="G2" s="1"/>
      <c r="H2" s="1"/>
    </row>
    <row r="3" spans="1:9" ht="21.75" customHeight="1">
      <c r="A3" s="132" t="s">
        <v>185</v>
      </c>
      <c r="B3" s="132"/>
      <c r="C3" s="132"/>
      <c r="D3" s="132"/>
      <c r="E3" s="132"/>
      <c r="F3" s="132"/>
      <c r="G3" s="132"/>
      <c r="H3" s="4"/>
      <c r="I3" s="4"/>
    </row>
    <row r="4" spans="1:9" ht="12.75" customHeight="1"/>
    <row r="5" spans="1:9" ht="24" customHeight="1">
      <c r="A5" s="131" t="s">
        <v>155</v>
      </c>
      <c r="B5" s="131"/>
      <c r="C5" s="131"/>
      <c r="D5" s="131"/>
      <c r="E5" s="131"/>
      <c r="F5" s="131"/>
      <c r="G5" s="131"/>
      <c r="H5" s="54"/>
      <c r="I5" s="54"/>
    </row>
    <row r="7" spans="1:9" s="1" customFormat="1" ht="30" customHeight="1">
      <c r="A7" s="55" t="s">
        <v>156</v>
      </c>
      <c r="B7" s="133" t="s">
        <v>157</v>
      </c>
      <c r="C7" s="133"/>
      <c r="D7" s="134" t="s">
        <v>158</v>
      </c>
      <c r="E7" s="134"/>
      <c r="F7" s="135" t="s">
        <v>159</v>
      </c>
      <c r="G7" s="135"/>
    </row>
    <row r="8" spans="1:9" s="1" customFormat="1" ht="24" customHeight="1">
      <c r="A8" s="56">
        <v>1</v>
      </c>
      <c r="B8" s="57" t="s">
        <v>462</v>
      </c>
      <c r="C8" s="56" t="s">
        <v>160</v>
      </c>
      <c r="D8" s="57" t="s">
        <v>463</v>
      </c>
      <c r="E8" s="56" t="s">
        <v>160</v>
      </c>
      <c r="F8" s="57" t="s">
        <v>464</v>
      </c>
      <c r="G8" s="56" t="s">
        <v>160</v>
      </c>
    </row>
    <row r="9" spans="1:9" s="1" customFormat="1" ht="24" customHeight="1">
      <c r="A9" s="56">
        <v>2</v>
      </c>
      <c r="B9" s="57" t="s">
        <v>465</v>
      </c>
      <c r="C9" s="56" t="s">
        <v>161</v>
      </c>
      <c r="D9" s="57" t="s">
        <v>466</v>
      </c>
      <c r="E9" s="56" t="s">
        <v>161</v>
      </c>
      <c r="F9" s="57" t="s">
        <v>467</v>
      </c>
      <c r="G9" s="56" t="s">
        <v>161</v>
      </c>
    </row>
    <row r="10" spans="1:9" s="1" customFormat="1" ht="24" customHeight="1">
      <c r="A10" s="56">
        <v>3</v>
      </c>
      <c r="B10" s="57" t="s">
        <v>468</v>
      </c>
      <c r="C10" s="56" t="s">
        <v>162</v>
      </c>
      <c r="D10" s="57" t="s">
        <v>448</v>
      </c>
      <c r="E10" s="56" t="s">
        <v>162</v>
      </c>
      <c r="F10" s="57" t="s">
        <v>469</v>
      </c>
      <c r="G10" s="56" t="s">
        <v>162</v>
      </c>
    </row>
    <row r="11" spans="1:9" s="1" customFormat="1" ht="24" customHeight="1">
      <c r="A11" s="56">
        <v>4</v>
      </c>
      <c r="B11" s="57" t="s">
        <v>470</v>
      </c>
      <c r="C11" s="56" t="s">
        <v>163</v>
      </c>
      <c r="D11" s="57" t="s">
        <v>471</v>
      </c>
      <c r="E11" s="56" t="s">
        <v>163</v>
      </c>
      <c r="F11" s="57" t="s">
        <v>472</v>
      </c>
      <c r="G11" s="56" t="s">
        <v>163</v>
      </c>
    </row>
    <row r="12" spans="1:9" s="1" customFormat="1" ht="24" customHeight="1">
      <c r="A12" s="56">
        <v>5</v>
      </c>
      <c r="B12" s="57" t="s">
        <v>473</v>
      </c>
      <c r="C12" s="56" t="s">
        <v>164</v>
      </c>
      <c r="D12" s="57" t="s">
        <v>474</v>
      </c>
      <c r="E12" s="56" t="s">
        <v>164</v>
      </c>
      <c r="F12" s="57" t="s">
        <v>475</v>
      </c>
      <c r="G12" s="56" t="s">
        <v>164</v>
      </c>
    </row>
    <row r="13" spans="1:9" s="1" customFormat="1" ht="24" customHeight="1" thickBot="1">
      <c r="A13" s="58">
        <v>6</v>
      </c>
      <c r="B13" s="59" t="s">
        <v>476</v>
      </c>
      <c r="C13" s="58" t="s">
        <v>165</v>
      </c>
      <c r="D13" s="59" t="s">
        <v>477</v>
      </c>
      <c r="E13" s="58" t="s">
        <v>165</v>
      </c>
      <c r="F13" s="59" t="s">
        <v>478</v>
      </c>
      <c r="G13" s="58" t="s">
        <v>165</v>
      </c>
    </row>
    <row r="14" spans="1:9" s="1" customFormat="1" ht="24" customHeight="1">
      <c r="A14" s="60">
        <v>7</v>
      </c>
      <c r="B14" s="61" t="s">
        <v>352</v>
      </c>
      <c r="C14" s="60" t="s">
        <v>166</v>
      </c>
      <c r="D14" s="61" t="s">
        <v>357</v>
      </c>
      <c r="E14" s="60" t="s">
        <v>166</v>
      </c>
      <c r="F14" s="61" t="s">
        <v>360</v>
      </c>
      <c r="G14" s="60" t="s">
        <v>166</v>
      </c>
    </row>
    <row r="15" spans="1:9" s="1" customFormat="1" ht="24" customHeight="1" thickBot="1">
      <c r="A15" s="58">
        <v>8</v>
      </c>
      <c r="B15" s="59" t="s">
        <v>355</v>
      </c>
      <c r="C15" s="58" t="s">
        <v>167</v>
      </c>
      <c r="D15" s="59" t="s">
        <v>359</v>
      </c>
      <c r="E15" s="58" t="s">
        <v>167</v>
      </c>
      <c r="F15" s="59" t="s">
        <v>362</v>
      </c>
      <c r="G15" s="58" t="s">
        <v>167</v>
      </c>
    </row>
    <row r="16" spans="1:9" s="1" customFormat="1" ht="24" customHeight="1">
      <c r="A16" s="60">
        <v>9</v>
      </c>
      <c r="B16" s="61" t="s">
        <v>320</v>
      </c>
      <c r="C16" s="60" t="s">
        <v>168</v>
      </c>
      <c r="D16" s="61" t="s">
        <v>321</v>
      </c>
      <c r="E16" s="60" t="s">
        <v>168</v>
      </c>
      <c r="F16" s="61" t="s">
        <v>322</v>
      </c>
      <c r="G16" s="60" t="s">
        <v>168</v>
      </c>
    </row>
    <row r="17" spans="1:8" s="1" customFormat="1" ht="24" customHeight="1">
      <c r="A17" s="56">
        <v>10</v>
      </c>
      <c r="B17" s="57" t="s">
        <v>323</v>
      </c>
      <c r="C17" s="56" t="s">
        <v>169</v>
      </c>
      <c r="D17" s="57" t="s">
        <v>324</v>
      </c>
      <c r="E17" s="56" t="s">
        <v>169</v>
      </c>
      <c r="F17" s="57" t="s">
        <v>325</v>
      </c>
      <c r="G17" s="56" t="s">
        <v>169</v>
      </c>
    </row>
    <row r="18" spans="1:8" s="1" customFormat="1" ht="24" customHeight="1" thickBot="1">
      <c r="A18" s="58">
        <v>11</v>
      </c>
      <c r="B18" s="59" t="s">
        <v>326</v>
      </c>
      <c r="C18" s="58" t="s">
        <v>170</v>
      </c>
      <c r="D18" s="59" t="s">
        <v>327</v>
      </c>
      <c r="E18" s="58" t="s">
        <v>170</v>
      </c>
      <c r="F18" s="59" t="s">
        <v>328</v>
      </c>
      <c r="G18" s="58" t="s">
        <v>170</v>
      </c>
    </row>
    <row r="19" spans="1:8" s="1" customFormat="1" ht="24" customHeight="1">
      <c r="A19" s="60">
        <v>12</v>
      </c>
      <c r="B19" s="61" t="s">
        <v>335</v>
      </c>
      <c r="C19" s="60" t="s">
        <v>171</v>
      </c>
      <c r="D19" s="61" t="s">
        <v>339</v>
      </c>
      <c r="E19" s="60" t="s">
        <v>171</v>
      </c>
      <c r="F19" s="61" t="s">
        <v>341</v>
      </c>
      <c r="G19" s="60" t="s">
        <v>171</v>
      </c>
    </row>
    <row r="20" spans="1:8" s="1" customFormat="1" ht="24" customHeight="1">
      <c r="A20" s="56">
        <v>13</v>
      </c>
      <c r="B20" s="57" t="s">
        <v>336</v>
      </c>
      <c r="C20" s="56" t="s">
        <v>172</v>
      </c>
      <c r="D20" s="57" t="s">
        <v>358</v>
      </c>
      <c r="E20" s="56" t="s">
        <v>172</v>
      </c>
      <c r="F20" s="57" t="s">
        <v>342</v>
      </c>
      <c r="G20" s="56" t="s">
        <v>172</v>
      </c>
    </row>
    <row r="21" spans="1:8" s="1" customFormat="1" ht="24" customHeight="1">
      <c r="A21" s="56">
        <v>14</v>
      </c>
      <c r="B21" s="57" t="s">
        <v>345</v>
      </c>
      <c r="C21" s="56" t="s">
        <v>173</v>
      </c>
      <c r="D21" s="57" t="s">
        <v>346</v>
      </c>
      <c r="E21" s="56" t="s">
        <v>173</v>
      </c>
      <c r="F21" s="57" t="s">
        <v>361</v>
      </c>
      <c r="G21" s="56" t="s">
        <v>173</v>
      </c>
    </row>
    <row r="22" spans="1:8" s="1" customFormat="1" ht="24" customHeight="1" thickBot="1">
      <c r="A22" s="58">
        <v>15</v>
      </c>
      <c r="B22" s="59" t="s">
        <v>354</v>
      </c>
      <c r="C22" s="58" t="s">
        <v>174</v>
      </c>
      <c r="D22" s="59" t="s">
        <v>347</v>
      </c>
      <c r="E22" s="58" t="s">
        <v>174</v>
      </c>
      <c r="F22" s="59" t="s">
        <v>348</v>
      </c>
      <c r="G22" s="58" t="s">
        <v>174</v>
      </c>
    </row>
    <row r="23" spans="1:8" s="1" customFormat="1" ht="24" customHeight="1">
      <c r="A23" s="60">
        <v>16</v>
      </c>
      <c r="B23" s="61" t="s">
        <v>364</v>
      </c>
      <c r="C23" s="60" t="s">
        <v>175</v>
      </c>
      <c r="D23" s="61" t="s">
        <v>383</v>
      </c>
      <c r="E23" s="60" t="s">
        <v>175</v>
      </c>
      <c r="F23" s="61" t="s">
        <v>391</v>
      </c>
      <c r="G23" s="60" t="s">
        <v>175</v>
      </c>
    </row>
    <row r="24" spans="1:8" s="1" customFormat="1" ht="24" customHeight="1">
      <c r="A24" s="56">
        <v>17</v>
      </c>
      <c r="B24" s="57" t="s">
        <v>377</v>
      </c>
      <c r="C24" s="56" t="s">
        <v>176</v>
      </c>
      <c r="D24" s="57" t="s">
        <v>384</v>
      </c>
      <c r="E24" s="56" t="s">
        <v>176</v>
      </c>
      <c r="F24" s="57" t="s">
        <v>392</v>
      </c>
      <c r="G24" s="56" t="s">
        <v>176</v>
      </c>
      <c r="H24" s="6"/>
    </row>
    <row r="25" spans="1:8" s="1" customFormat="1" ht="24" customHeight="1">
      <c r="A25" s="56">
        <v>18</v>
      </c>
      <c r="B25" s="57" t="s">
        <v>408</v>
      </c>
      <c r="C25" s="56" t="s">
        <v>177</v>
      </c>
      <c r="D25" s="57" t="s">
        <v>385</v>
      </c>
      <c r="E25" s="56" t="s">
        <v>177</v>
      </c>
      <c r="F25" s="57" t="s">
        <v>393</v>
      </c>
      <c r="G25" s="56" t="s">
        <v>177</v>
      </c>
    </row>
    <row r="26" spans="1:8" s="1" customFormat="1" ht="24" customHeight="1">
      <c r="A26" s="56">
        <v>19</v>
      </c>
      <c r="B26" s="57" t="s">
        <v>366</v>
      </c>
      <c r="C26" s="56" t="s">
        <v>178</v>
      </c>
      <c r="D26" s="57" t="s">
        <v>386</v>
      </c>
      <c r="E26" s="56" t="s">
        <v>178</v>
      </c>
      <c r="F26" s="57" t="s">
        <v>394</v>
      </c>
      <c r="G26" s="56" t="s">
        <v>178</v>
      </c>
    </row>
    <row r="27" spans="1:8" s="1" customFormat="1" ht="24" customHeight="1">
      <c r="A27" s="56">
        <v>20</v>
      </c>
      <c r="B27" s="57" t="s">
        <v>380</v>
      </c>
      <c r="C27" s="56" t="s">
        <v>179</v>
      </c>
      <c r="D27" s="57" t="s">
        <v>373</v>
      </c>
      <c r="E27" s="56" t="s">
        <v>179</v>
      </c>
      <c r="F27" s="57" t="s">
        <v>374</v>
      </c>
      <c r="G27" s="56" t="s">
        <v>179</v>
      </c>
    </row>
    <row r="28" spans="1:8" s="1" customFormat="1" ht="24" customHeight="1">
      <c r="A28" s="56">
        <v>21</v>
      </c>
      <c r="B28" s="57" t="s">
        <v>382</v>
      </c>
      <c r="C28" s="56" t="s">
        <v>180</v>
      </c>
      <c r="D28" s="57" t="s">
        <v>387</v>
      </c>
      <c r="E28" s="56" t="s">
        <v>180</v>
      </c>
      <c r="F28" s="57" t="s">
        <v>395</v>
      </c>
      <c r="G28" s="56" t="s">
        <v>180</v>
      </c>
    </row>
    <row r="29" spans="1:8" s="1" customFormat="1" ht="24" customHeight="1">
      <c r="A29" s="56">
        <v>22</v>
      </c>
      <c r="B29" s="57" t="s">
        <v>368</v>
      </c>
      <c r="C29" s="56" t="s">
        <v>181</v>
      </c>
      <c r="D29" s="57" t="s">
        <v>388</v>
      </c>
      <c r="E29" s="56" t="s">
        <v>181</v>
      </c>
      <c r="F29" s="57" t="s">
        <v>375</v>
      </c>
      <c r="G29" s="56" t="s">
        <v>181</v>
      </c>
    </row>
    <row r="30" spans="1:8" s="1" customFormat="1" ht="24" customHeight="1">
      <c r="A30" s="56">
        <v>23</v>
      </c>
      <c r="B30" s="57" t="s">
        <v>370</v>
      </c>
      <c r="C30" s="56" t="s">
        <v>182</v>
      </c>
      <c r="D30" s="57" t="s">
        <v>389</v>
      </c>
      <c r="E30" s="56" t="s">
        <v>182</v>
      </c>
      <c r="F30" s="57" t="s">
        <v>396</v>
      </c>
      <c r="G30" s="56" t="s">
        <v>182</v>
      </c>
    </row>
    <row r="31" spans="1:8" s="1" customFormat="1" ht="24" customHeight="1">
      <c r="A31" s="56">
        <v>24</v>
      </c>
      <c r="B31" s="57" t="s">
        <v>372</v>
      </c>
      <c r="C31" s="56" t="s">
        <v>183</v>
      </c>
      <c r="D31" s="57" t="s">
        <v>390</v>
      </c>
      <c r="E31" s="56" t="s">
        <v>183</v>
      </c>
      <c r="F31" s="57" t="s">
        <v>397</v>
      </c>
      <c r="G31" s="56" t="s">
        <v>183</v>
      </c>
    </row>
  </sheetData>
  <mergeCells count="6">
    <mergeCell ref="A1:G1"/>
    <mergeCell ref="A3:G3"/>
    <mergeCell ref="A5:G5"/>
    <mergeCell ref="B7:C7"/>
    <mergeCell ref="D7:E7"/>
    <mergeCell ref="F7:G7"/>
  </mergeCells>
  <phoneticPr fontId="2"/>
  <pageMargins left="0.5395833333333333" right="0.4" top="0.85" bottom="1" header="0.38958333333333334" footer="0.51180555555555551"/>
  <pageSetup paperSize="9" firstPageNumber="429496319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0E57A-7E6E-4E8B-B932-2B466C53A7CD}">
  <dimension ref="A1:A121"/>
  <sheetViews>
    <sheetView showGridLines="0" workbookViewId="0">
      <selection activeCell="I27" sqref="I27"/>
    </sheetView>
  </sheetViews>
  <sheetFormatPr defaultRowHeight="13"/>
  <sheetData>
    <row r="1" spans="1:1">
      <c r="A1" t="s">
        <v>481</v>
      </c>
    </row>
    <row r="2" spans="1:1">
      <c r="A2" t="s">
        <v>482</v>
      </c>
    </row>
    <row r="5" spans="1:1">
      <c r="A5" t="s">
        <v>483</v>
      </c>
    </row>
    <row r="8" spans="1:1">
      <c r="A8" t="s">
        <v>484</v>
      </c>
    </row>
    <row r="9" spans="1:1">
      <c r="A9" t="s">
        <v>485</v>
      </c>
    </row>
    <row r="10" spans="1:1">
      <c r="A10" t="s">
        <v>486</v>
      </c>
    </row>
    <row r="13" spans="1:1">
      <c r="A13" t="s">
        <v>487</v>
      </c>
    </row>
    <row r="14" spans="1:1">
      <c r="A14" t="s">
        <v>488</v>
      </c>
    </row>
    <row r="17" spans="1:1">
      <c r="A17" t="s">
        <v>538</v>
      </c>
    </row>
    <row r="20" spans="1:1">
      <c r="A20" t="s">
        <v>489</v>
      </c>
    </row>
    <row r="21" spans="1:1">
      <c r="A21" t="s">
        <v>539</v>
      </c>
    </row>
    <row r="22" spans="1:1">
      <c r="A22" t="s">
        <v>490</v>
      </c>
    </row>
    <row r="25" spans="1:1">
      <c r="A25" t="s">
        <v>487</v>
      </c>
    </row>
    <row r="26" spans="1:1">
      <c r="A26" t="s">
        <v>491</v>
      </c>
    </row>
    <row r="29" spans="1:1">
      <c r="A29" t="s">
        <v>492</v>
      </c>
    </row>
    <row r="30" spans="1:1">
      <c r="A30" t="s">
        <v>540</v>
      </c>
    </row>
    <row r="33" spans="1:1">
      <c r="A33" t="s">
        <v>493</v>
      </c>
    </row>
    <row r="34" spans="1:1">
      <c r="A34" t="s">
        <v>494</v>
      </c>
    </row>
    <row r="37" spans="1:1">
      <c r="A37" t="s">
        <v>495</v>
      </c>
    </row>
    <row r="38" spans="1:1">
      <c r="A38" t="s">
        <v>496</v>
      </c>
    </row>
    <row r="39" spans="1:1">
      <c r="A39" t="s">
        <v>497</v>
      </c>
    </row>
    <row r="40" spans="1:1">
      <c r="A40" t="s">
        <v>498</v>
      </c>
    </row>
    <row r="41" spans="1:1">
      <c r="A41" t="s">
        <v>499</v>
      </c>
    </row>
    <row r="42" spans="1:1">
      <c r="A42" t="s">
        <v>500</v>
      </c>
    </row>
    <row r="43" spans="1:1">
      <c r="A43" t="s">
        <v>501</v>
      </c>
    </row>
    <row r="46" spans="1:1">
      <c r="A46" t="s">
        <v>502</v>
      </c>
    </row>
    <row r="47" spans="1:1">
      <c r="A47" t="s">
        <v>503</v>
      </c>
    </row>
    <row r="50" spans="1:1">
      <c r="A50" t="s">
        <v>495</v>
      </c>
    </row>
    <row r="51" spans="1:1">
      <c r="A51" t="s">
        <v>504</v>
      </c>
    </row>
    <row r="52" spans="1:1">
      <c r="A52" t="s">
        <v>505</v>
      </c>
    </row>
    <row r="53" spans="1:1">
      <c r="A53" t="s">
        <v>506</v>
      </c>
    </row>
    <row r="54" spans="1:1">
      <c r="A54" t="s">
        <v>507</v>
      </c>
    </row>
    <row r="55" spans="1:1">
      <c r="A55" t="s">
        <v>508</v>
      </c>
    </row>
    <row r="56" spans="1:1">
      <c r="A56" t="s">
        <v>509</v>
      </c>
    </row>
    <row r="59" spans="1:1">
      <c r="A59" t="s">
        <v>510</v>
      </c>
    </row>
    <row r="60" spans="1:1">
      <c r="A60" t="s">
        <v>511</v>
      </c>
    </row>
    <row r="63" spans="1:1">
      <c r="A63" t="s">
        <v>495</v>
      </c>
    </row>
    <row r="64" spans="1:1">
      <c r="A64" t="s">
        <v>504</v>
      </c>
    </row>
    <row r="65" spans="1:1">
      <c r="A65" t="s">
        <v>505</v>
      </c>
    </row>
    <row r="66" spans="1:1">
      <c r="A66" t="s">
        <v>512</v>
      </c>
    </row>
    <row r="67" spans="1:1">
      <c r="A67" t="s">
        <v>513</v>
      </c>
    </row>
    <row r="70" spans="1:1">
      <c r="A70" t="s">
        <v>514</v>
      </c>
    </row>
    <row r="71" spans="1:1">
      <c r="A71" t="s">
        <v>515</v>
      </c>
    </row>
    <row r="74" spans="1:1">
      <c r="A74" t="s">
        <v>516</v>
      </c>
    </row>
    <row r="75" spans="1:1">
      <c r="A75" t="s">
        <v>517</v>
      </c>
    </row>
    <row r="76" spans="1:1">
      <c r="A76" t="s">
        <v>518</v>
      </c>
    </row>
    <row r="77" spans="1:1">
      <c r="A77" t="s">
        <v>519</v>
      </c>
    </row>
    <row r="78" spans="1:1">
      <c r="A78" t="s">
        <v>520</v>
      </c>
    </row>
    <row r="81" spans="1:1">
      <c r="A81" t="s">
        <v>521</v>
      </c>
    </row>
    <row r="82" spans="1:1">
      <c r="A82" t="s">
        <v>522</v>
      </c>
    </row>
    <row r="85" spans="1:1">
      <c r="A85" t="s">
        <v>516</v>
      </c>
    </row>
    <row r="86" spans="1:1">
      <c r="A86" t="s">
        <v>517</v>
      </c>
    </row>
    <row r="87" spans="1:1">
      <c r="A87" t="s">
        <v>518</v>
      </c>
    </row>
    <row r="88" spans="1:1">
      <c r="A88" t="s">
        <v>519</v>
      </c>
    </row>
    <row r="89" spans="1:1">
      <c r="A89" t="s">
        <v>501</v>
      </c>
    </row>
    <row r="92" spans="1:1">
      <c r="A92" t="s">
        <v>523</v>
      </c>
    </row>
    <row r="93" spans="1:1">
      <c r="A93" t="s">
        <v>524</v>
      </c>
    </row>
    <row r="96" spans="1:1">
      <c r="A96" t="s">
        <v>495</v>
      </c>
    </row>
    <row r="97" spans="1:1">
      <c r="A97" t="s">
        <v>504</v>
      </c>
    </row>
    <row r="98" spans="1:1">
      <c r="A98" t="s">
        <v>505</v>
      </c>
    </row>
    <row r="99" spans="1:1">
      <c r="A99" t="s">
        <v>506</v>
      </c>
    </row>
    <row r="100" spans="1:1">
      <c r="A100" t="s">
        <v>507</v>
      </c>
    </row>
    <row r="101" spans="1:1">
      <c r="A101" t="s">
        <v>525</v>
      </c>
    </row>
    <row r="102" spans="1:1">
      <c r="A102" t="s">
        <v>526</v>
      </c>
    </row>
    <row r="103" spans="1:1">
      <c r="A103" t="s">
        <v>527</v>
      </c>
    </row>
    <row r="106" spans="1:1">
      <c r="A106" t="s">
        <v>528</v>
      </c>
    </row>
    <row r="107" spans="1:1">
      <c r="A107" t="s">
        <v>529</v>
      </c>
    </row>
    <row r="110" spans="1:1">
      <c r="A110" t="s">
        <v>495</v>
      </c>
    </row>
    <row r="111" spans="1:1">
      <c r="A111" t="s">
        <v>530</v>
      </c>
    </row>
    <row r="112" spans="1:1">
      <c r="A112" t="s">
        <v>531</v>
      </c>
    </row>
    <row r="113" spans="1:1">
      <c r="A113" t="s">
        <v>512</v>
      </c>
    </row>
    <row r="114" spans="1:1">
      <c r="A114" t="s">
        <v>532</v>
      </c>
    </row>
    <row r="115" spans="1:1">
      <c r="A115" t="s">
        <v>533</v>
      </c>
    </row>
    <row r="118" spans="1:1">
      <c r="A118" t="s">
        <v>534</v>
      </c>
    </row>
    <row r="119" spans="1:1">
      <c r="A119" t="s">
        <v>535</v>
      </c>
    </row>
    <row r="120" spans="1:1">
      <c r="A120" t="s">
        <v>536</v>
      </c>
    </row>
    <row r="121" spans="1:1">
      <c r="A121" t="s">
        <v>537</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V75"/>
  <sheetViews>
    <sheetView view="pageBreakPreview" zoomScaleNormal="100" workbookViewId="0">
      <selection activeCell="F50" sqref="F50:G51"/>
    </sheetView>
  </sheetViews>
  <sheetFormatPr defaultColWidth="9" defaultRowHeight="13"/>
  <cols>
    <col min="1" max="1" width="3.453125" style="5" bestFit="1" customWidth="1"/>
    <col min="2" max="2" width="13.453125" style="5" customWidth="1"/>
    <col min="3" max="14" width="4.453125" style="5" customWidth="1"/>
    <col min="15" max="17" width="4.453125" style="18" customWidth="1"/>
    <col min="18" max="19" width="5.453125" style="18" customWidth="1"/>
    <col min="20" max="20" width="4.453125" style="5" customWidth="1"/>
    <col min="21" max="16384" width="9" style="5"/>
  </cols>
  <sheetData>
    <row r="1" spans="1:19" ht="19.5" customHeight="1">
      <c r="A1" s="115" t="s">
        <v>104</v>
      </c>
      <c r="B1" s="115"/>
      <c r="C1" s="115"/>
      <c r="D1" s="115"/>
      <c r="E1" s="115"/>
      <c r="F1" s="115"/>
      <c r="G1" s="115"/>
      <c r="H1" s="115"/>
      <c r="I1" s="115"/>
      <c r="J1" s="115"/>
      <c r="K1" s="115"/>
      <c r="L1" s="115"/>
      <c r="M1" s="115"/>
      <c r="N1" s="115"/>
      <c r="O1" s="115"/>
      <c r="P1" s="115"/>
      <c r="Q1" s="115"/>
      <c r="R1" s="115"/>
      <c r="S1" s="115"/>
    </row>
    <row r="2" spans="1:19">
      <c r="A2" s="20"/>
      <c r="B2" s="21"/>
      <c r="C2" s="20"/>
      <c r="D2" s="20"/>
      <c r="E2" s="20"/>
      <c r="F2" s="20"/>
      <c r="G2" s="20"/>
      <c r="H2" s="20"/>
      <c r="I2" s="20"/>
      <c r="J2" s="20"/>
      <c r="K2" s="20"/>
      <c r="L2" s="20"/>
      <c r="M2" s="20"/>
      <c r="N2" s="20"/>
      <c r="O2" s="22"/>
      <c r="P2" s="22"/>
      <c r="Q2" s="22"/>
      <c r="R2" s="22"/>
      <c r="S2" s="22"/>
    </row>
    <row r="3" spans="1:19" ht="18.75" customHeight="1">
      <c r="A3" s="172" t="s">
        <v>542</v>
      </c>
      <c r="B3" s="172"/>
      <c r="C3" s="172"/>
      <c r="D3" s="172"/>
      <c r="E3" s="172"/>
      <c r="F3" s="172"/>
      <c r="G3" s="172"/>
      <c r="H3" s="172"/>
      <c r="I3" s="172"/>
      <c r="J3" s="172"/>
      <c r="K3" s="172"/>
      <c r="L3" s="172"/>
      <c r="M3" s="172"/>
      <c r="N3" s="172"/>
      <c r="O3" s="172"/>
      <c r="P3" s="172"/>
      <c r="Q3" s="172"/>
      <c r="R3" s="172"/>
      <c r="S3" s="172"/>
    </row>
    <row r="4" spans="1:19" ht="13.5" customHeight="1">
      <c r="B4" s="16"/>
      <c r="C4" s="16"/>
      <c r="D4" s="16"/>
      <c r="E4" s="16"/>
      <c r="F4" s="16"/>
      <c r="G4" s="16"/>
      <c r="H4" s="16"/>
      <c r="I4" s="16"/>
      <c r="J4" s="16"/>
      <c r="K4" s="16"/>
      <c r="L4" s="16"/>
      <c r="M4" s="16"/>
      <c r="N4" s="16"/>
    </row>
    <row r="5" spans="1:19" ht="13.5" customHeight="1">
      <c r="B5" s="17" t="s">
        <v>8</v>
      </c>
      <c r="C5" s="17"/>
      <c r="D5" s="17"/>
      <c r="E5" s="17"/>
      <c r="F5" s="17"/>
      <c r="G5" s="17"/>
      <c r="H5" s="17"/>
      <c r="I5" s="17"/>
      <c r="J5" s="17"/>
      <c r="K5" s="17"/>
      <c r="L5" s="17"/>
      <c r="M5" s="17"/>
      <c r="N5" s="17"/>
    </row>
    <row r="6" spans="1:19" ht="13.5" customHeight="1">
      <c r="B6" s="159"/>
      <c r="C6" s="166" t="str">
        <f>B8</f>
        <v>北上サッカークラブ</v>
      </c>
      <c r="D6" s="166"/>
      <c r="E6" s="166"/>
      <c r="F6" s="166" t="str">
        <f>B10</f>
        <v>FINE静岡</v>
      </c>
      <c r="G6" s="166"/>
      <c r="H6" s="166"/>
      <c r="I6" s="166" t="str">
        <f>B12</f>
        <v>サキチ</v>
      </c>
      <c r="J6" s="166"/>
      <c r="K6" s="166"/>
      <c r="L6" s="166" t="str">
        <f>B14</f>
        <v>磐田南フットボールクラブ</v>
      </c>
      <c r="M6" s="166"/>
      <c r="N6" s="166"/>
      <c r="O6" s="166" t="s">
        <v>54</v>
      </c>
      <c r="P6" s="166" t="s">
        <v>56</v>
      </c>
      <c r="Q6" s="166" t="s">
        <v>55</v>
      </c>
      <c r="R6" s="166" t="s">
        <v>69</v>
      </c>
      <c r="S6" s="166" t="s">
        <v>57</v>
      </c>
    </row>
    <row r="7" spans="1:19" ht="13.5" customHeight="1" thickBot="1">
      <c r="B7" s="159"/>
      <c r="C7" s="167"/>
      <c r="D7" s="167"/>
      <c r="E7" s="167"/>
      <c r="F7" s="167"/>
      <c r="G7" s="167"/>
      <c r="H7" s="167"/>
      <c r="I7" s="167"/>
      <c r="J7" s="167"/>
      <c r="K7" s="167"/>
      <c r="L7" s="167"/>
      <c r="M7" s="167"/>
      <c r="N7" s="167"/>
      <c r="O7" s="167"/>
      <c r="P7" s="167"/>
      <c r="Q7" s="167"/>
      <c r="R7" s="167"/>
      <c r="S7" s="168"/>
    </row>
    <row r="8" spans="1:19" ht="13.5" customHeight="1" thickTop="1">
      <c r="A8" s="157" t="s">
        <v>9</v>
      </c>
      <c r="B8" s="158" t="s">
        <v>450</v>
      </c>
      <c r="C8" s="161"/>
      <c r="D8" s="162"/>
      <c r="E8" s="162"/>
      <c r="F8" s="151" t="str">
        <f>U7対戦表!F5&amp;""</f>
        <v>0</v>
      </c>
      <c r="G8" s="152" t="str">
        <f>IF(F8&gt;H8,"〇",IF(F8=H8,"△","●"))</f>
        <v>●</v>
      </c>
      <c r="H8" s="151" t="str">
        <f>U7対戦表!H5&amp;""</f>
        <v>1</v>
      </c>
      <c r="I8" s="151" t="str">
        <f>U7対戦表!F8&amp;""</f>
        <v>1</v>
      </c>
      <c r="J8" s="152" t="str">
        <f>IF(I8&gt;K8,"〇",IF(I8=K8,"△","●"))</f>
        <v>●</v>
      </c>
      <c r="K8" s="151" t="str">
        <f>U7対戦表!H8&amp;""</f>
        <v>8</v>
      </c>
      <c r="L8" s="151" t="str">
        <f>U7対戦表!F35&amp;""</f>
        <v>1</v>
      </c>
      <c r="M8" s="152" t="str">
        <f>IF(L8&gt;N8,"〇",IF(L8=N8,"△","●"))</f>
        <v>●</v>
      </c>
      <c r="N8" s="151" t="str">
        <f>U7対戦表!H35&amp;""</f>
        <v>2</v>
      </c>
      <c r="O8" s="164">
        <f>COUNTIF(D8:M8,"〇")</f>
        <v>0</v>
      </c>
      <c r="P8" s="173">
        <f>COUNTIF(D8:M8,"●")</f>
        <v>3</v>
      </c>
      <c r="Q8" s="164">
        <f>COUNTIF(D8:M8,"△")</f>
        <v>0</v>
      </c>
      <c r="R8" s="165">
        <f>IF(F8="","",IF(F8=H8,1,IF(F8&gt;H8,3,0)))+IF(I8="","",IF(I8=K8,1,IF(I8&gt;K8,3,0)))+IF(L8="","",IF(L8=N8,1,IF(L8&gt;N8,3,0)))</f>
        <v>0</v>
      </c>
      <c r="S8" s="156">
        <f>_xlfn.RANK.EQ(R8,$R$8:$R$14,0)</f>
        <v>4</v>
      </c>
    </row>
    <row r="9" spans="1:19" ht="13.5" customHeight="1">
      <c r="A9" s="157"/>
      <c r="B9" s="158"/>
      <c r="C9" s="163"/>
      <c r="D9" s="159"/>
      <c r="E9" s="159"/>
      <c r="F9" s="146"/>
      <c r="G9" s="148"/>
      <c r="H9" s="146"/>
      <c r="I9" s="146"/>
      <c r="J9" s="148"/>
      <c r="K9" s="146"/>
      <c r="L9" s="146"/>
      <c r="M9" s="148"/>
      <c r="N9" s="146"/>
      <c r="O9" s="160"/>
      <c r="P9" s="164"/>
      <c r="Q9" s="160"/>
      <c r="R9" s="155"/>
      <c r="S9" s="155"/>
    </row>
    <row r="10" spans="1:19" ht="13.5" customHeight="1">
      <c r="A10" s="157" t="s">
        <v>70</v>
      </c>
      <c r="B10" s="158" t="s">
        <v>320</v>
      </c>
      <c r="C10" s="149" t="str">
        <f>H8</f>
        <v>1</v>
      </c>
      <c r="D10" s="147" t="str">
        <f t="shared" ref="D10" si="0">IF(C10&gt;E10,"〇",IF(C10=E10,"△","●"))</f>
        <v>〇</v>
      </c>
      <c r="E10" s="145" t="str">
        <f>F8</f>
        <v>0</v>
      </c>
      <c r="F10" s="159"/>
      <c r="G10" s="159"/>
      <c r="H10" s="159"/>
      <c r="I10" s="145" t="str">
        <f>U7対戦表!F47&amp;""</f>
        <v>1</v>
      </c>
      <c r="J10" s="147" t="str">
        <f>IF(I10&gt;K10,"〇",IF(I10=K10,"△","●"))</f>
        <v>●</v>
      </c>
      <c r="K10" s="145" t="str">
        <f>U7対戦表!H47&amp;""</f>
        <v>2</v>
      </c>
      <c r="L10" s="145" t="str">
        <f>U7対戦表!F20&amp;""</f>
        <v>1</v>
      </c>
      <c r="M10" s="147" t="str">
        <f>IF(L10&gt;N10,"〇",IF(L10=N10,"△","●"))</f>
        <v>●</v>
      </c>
      <c r="N10" s="145" t="str">
        <f>U7対戦表!H20&amp;""</f>
        <v>4</v>
      </c>
      <c r="O10" s="160">
        <f t="shared" ref="O10" si="1">COUNTIF(D10:M10,"〇")</f>
        <v>1</v>
      </c>
      <c r="P10" s="160">
        <f t="shared" ref="P10" si="2">COUNTIF(D10:M10,"●")</f>
        <v>2</v>
      </c>
      <c r="Q10" s="160">
        <f t="shared" ref="Q10" si="3">COUNTIF(D10:M10,"△")</f>
        <v>0</v>
      </c>
      <c r="R10" s="155">
        <f>IF(C10="","",IF(C10=E10,1,IF(C10&gt;E10,3,0)))+IF(I10="","",IF(I10=K10,1,IF(I10&gt;K10,3,0)))+IF(L10="","",IF(L10=N10,1,IF(L10&gt;N10,3,0)))</f>
        <v>3</v>
      </c>
      <c r="S10" s="171">
        <f t="shared" ref="S10" si="4">_xlfn.RANK.EQ(R10,$R$8:$R$14,0)</f>
        <v>3</v>
      </c>
    </row>
    <row r="11" spans="1:19" ht="12.75" customHeight="1">
      <c r="A11" s="157"/>
      <c r="B11" s="158"/>
      <c r="C11" s="150"/>
      <c r="D11" s="148"/>
      <c r="E11" s="146"/>
      <c r="F11" s="159"/>
      <c r="G11" s="159"/>
      <c r="H11" s="159"/>
      <c r="I11" s="146">
        <f>IF(I10="","",IF(I10=K10,1,IF(I10&gt;K10,3,0)))</f>
        <v>0</v>
      </c>
      <c r="J11" s="148"/>
      <c r="K11" s="146"/>
      <c r="L11" s="146">
        <f>IF(L10="","",IF(L10=N10,1,IF(L10&gt;N10,3,0)))</f>
        <v>0</v>
      </c>
      <c r="M11" s="148"/>
      <c r="N11" s="146"/>
      <c r="O11" s="160"/>
      <c r="P11" s="160"/>
      <c r="Q11" s="160"/>
      <c r="R11" s="155"/>
      <c r="S11" s="155"/>
    </row>
    <row r="12" spans="1:19" ht="13.5" customHeight="1">
      <c r="A12" s="157" t="s">
        <v>71</v>
      </c>
      <c r="B12" s="158" t="s">
        <v>338</v>
      </c>
      <c r="C12" s="149" t="str">
        <f>K8</f>
        <v>8</v>
      </c>
      <c r="D12" s="147" t="str">
        <f t="shared" ref="D12" si="5">IF(C12&gt;E12,"〇",IF(C12=E12,"△","●"))</f>
        <v>〇</v>
      </c>
      <c r="E12" s="145" t="str">
        <f>I8</f>
        <v>1</v>
      </c>
      <c r="F12" s="145" t="str">
        <f>K10</f>
        <v>2</v>
      </c>
      <c r="G12" s="147" t="str">
        <f t="shared" ref="G12" si="6">IF(F12&gt;H12,"〇",IF(F12=H12,"△","●"))</f>
        <v>〇</v>
      </c>
      <c r="H12" s="145" t="str">
        <f>I10</f>
        <v>1</v>
      </c>
      <c r="I12" s="159"/>
      <c r="J12" s="159"/>
      <c r="K12" s="159"/>
      <c r="L12" s="145" t="str">
        <f>U7対戦表!F17&amp;""</f>
        <v>1</v>
      </c>
      <c r="M12" s="147" t="str">
        <f>IF(L12&gt;N12,"〇",IF(L12=N12,"△","●"))</f>
        <v>●</v>
      </c>
      <c r="N12" s="145" t="str">
        <f>U7対戦表!H17&amp;""</f>
        <v>2</v>
      </c>
      <c r="O12" s="160">
        <f t="shared" ref="O12" si="7">COUNTIF(D12:M12,"〇")</f>
        <v>2</v>
      </c>
      <c r="P12" s="160">
        <f t="shared" ref="P12" si="8">COUNTIF(D12:M12,"●")</f>
        <v>1</v>
      </c>
      <c r="Q12" s="160">
        <f t="shared" ref="Q12" si="9">COUNTIF(D12:M12,"△")</f>
        <v>0</v>
      </c>
      <c r="R12" s="155">
        <f>IF(C12="","",IF(C12=E12,1,IF(C12&gt;E12,3,0)))+IF(F12="","",IF(F12=H12,1,IF(F12&gt;H12,3,0)))+IF(L12="","",IF(L12=N12,1,IF(L12&gt;N12,3,0)))</f>
        <v>6</v>
      </c>
      <c r="S12" s="171">
        <f t="shared" ref="S12" si="10">_xlfn.RANK.EQ(R12,$R$8:$R$14,0)</f>
        <v>2</v>
      </c>
    </row>
    <row r="13" spans="1:19" ht="13.5" customHeight="1">
      <c r="A13" s="157"/>
      <c r="B13" s="158"/>
      <c r="C13" s="150"/>
      <c r="D13" s="148"/>
      <c r="E13" s="146"/>
      <c r="F13" s="146"/>
      <c r="G13" s="148"/>
      <c r="H13" s="146"/>
      <c r="I13" s="159"/>
      <c r="J13" s="159"/>
      <c r="K13" s="159"/>
      <c r="L13" s="146">
        <f>IF(L12="","",IF(L12=N12,1,IF(L12&gt;N12,3,0)))</f>
        <v>0</v>
      </c>
      <c r="M13" s="148"/>
      <c r="N13" s="146"/>
      <c r="O13" s="160"/>
      <c r="P13" s="160"/>
      <c r="Q13" s="160"/>
      <c r="R13" s="155"/>
      <c r="S13" s="155"/>
    </row>
    <row r="14" spans="1:19" ht="13.5" customHeight="1">
      <c r="A14" s="157" t="s">
        <v>72</v>
      </c>
      <c r="B14" s="158" t="s">
        <v>364</v>
      </c>
      <c r="C14" s="149" t="str">
        <f>N8</f>
        <v>2</v>
      </c>
      <c r="D14" s="147" t="str">
        <f t="shared" ref="D14" si="11">IF(C14&gt;E14,"〇",IF(C14=E14,"△","●"))</f>
        <v>〇</v>
      </c>
      <c r="E14" s="145" t="str">
        <f>L8</f>
        <v>1</v>
      </c>
      <c r="F14" s="145" t="str">
        <f>N10</f>
        <v>4</v>
      </c>
      <c r="G14" s="147" t="str">
        <f t="shared" ref="G14" si="12">IF(F14&gt;H14,"〇",IF(F14=H14,"△","●"))</f>
        <v>〇</v>
      </c>
      <c r="H14" s="145" t="str">
        <f>L10</f>
        <v>1</v>
      </c>
      <c r="I14" s="145" t="str">
        <f>N12</f>
        <v>2</v>
      </c>
      <c r="J14" s="147" t="str">
        <f>IF(I14&gt;K14,"〇",IF(I14=K14,"△","●"))</f>
        <v>〇</v>
      </c>
      <c r="K14" s="145" t="str">
        <f>L12</f>
        <v>1</v>
      </c>
      <c r="L14" s="159"/>
      <c r="M14" s="159"/>
      <c r="N14" s="159"/>
      <c r="O14" s="160">
        <f t="shared" ref="O14" si="13">COUNTIF(D14:M14,"〇")</f>
        <v>3</v>
      </c>
      <c r="P14" s="160">
        <f t="shared" ref="P14" si="14">COUNTIF(D14:M14,"●")</f>
        <v>0</v>
      </c>
      <c r="Q14" s="160">
        <f t="shared" ref="Q14" si="15">COUNTIF(D14:M14,"△")</f>
        <v>0</v>
      </c>
      <c r="R14" s="155">
        <f>IF(C14="","",IF(C14=E14,1,IF(C14&gt;E14,3,0)))+IF(F14="","",IF(F14=H14,1,IF(F14&gt;H14,3,0)))+IF(I14="","",IF(I14=K14,1,IF(I14&gt;K14,3,0)))</f>
        <v>9</v>
      </c>
      <c r="S14" s="171">
        <f t="shared" ref="S14" si="16">_xlfn.RANK.EQ(R14,$R$8:$R$14,0)</f>
        <v>1</v>
      </c>
    </row>
    <row r="15" spans="1:19" ht="13.5" customHeight="1">
      <c r="A15" s="157"/>
      <c r="B15" s="158"/>
      <c r="C15" s="150"/>
      <c r="D15" s="148"/>
      <c r="E15" s="146"/>
      <c r="F15" s="146"/>
      <c r="G15" s="148"/>
      <c r="H15" s="146"/>
      <c r="I15" s="146">
        <f>IF(I14="","",IF(I14=K14,1,IF(I14&gt;K14,3,0)))</f>
        <v>3</v>
      </c>
      <c r="J15" s="148"/>
      <c r="K15" s="146"/>
      <c r="L15" s="159"/>
      <c r="M15" s="159"/>
      <c r="N15" s="159"/>
      <c r="O15" s="160"/>
      <c r="P15" s="160"/>
      <c r="Q15" s="160"/>
      <c r="R15" s="155"/>
      <c r="S15" s="155"/>
    </row>
    <row r="16" spans="1:19" ht="13.5" customHeight="1"/>
    <row r="17" spans="1:22" ht="13.5" customHeight="1">
      <c r="B17" s="17" t="s">
        <v>10</v>
      </c>
      <c r="C17" s="17"/>
      <c r="D17" s="17"/>
      <c r="E17" s="17"/>
      <c r="F17" s="17"/>
      <c r="G17" s="17"/>
      <c r="H17" s="17"/>
      <c r="I17" s="17"/>
      <c r="J17" s="17"/>
      <c r="K17" s="17"/>
      <c r="L17" s="17"/>
      <c r="M17" s="17"/>
      <c r="N17" s="17"/>
    </row>
    <row r="18" spans="1:22" ht="13.5" customHeight="1">
      <c r="B18" s="159"/>
      <c r="C18" s="166" t="str">
        <f>B20</f>
        <v>FC SEINAN</v>
      </c>
      <c r="D18" s="166"/>
      <c r="E18" s="166"/>
      <c r="F18" s="166" t="str">
        <f>B22</f>
        <v>TOKAIスポーツアカデミー</v>
      </c>
      <c r="G18" s="166"/>
      <c r="H18" s="166"/>
      <c r="I18" s="166" t="str">
        <f>B24</f>
        <v>焼津西</v>
      </c>
      <c r="J18" s="166"/>
      <c r="K18" s="166"/>
      <c r="L18" s="166" t="str">
        <f>B26</f>
        <v>SANTOS　FC　JAPAN</v>
      </c>
      <c r="M18" s="166"/>
      <c r="N18" s="166"/>
      <c r="O18" s="166" t="s">
        <v>54</v>
      </c>
      <c r="P18" s="166" t="s">
        <v>56</v>
      </c>
      <c r="Q18" s="166" t="s">
        <v>55</v>
      </c>
      <c r="R18" s="166" t="s">
        <v>69</v>
      </c>
      <c r="S18" s="166" t="s">
        <v>57</v>
      </c>
    </row>
    <row r="19" spans="1:22" ht="13.5" customHeight="1" thickBot="1">
      <c r="B19" s="159"/>
      <c r="C19" s="167"/>
      <c r="D19" s="167"/>
      <c r="E19" s="167"/>
      <c r="F19" s="167"/>
      <c r="G19" s="167"/>
      <c r="H19" s="167"/>
      <c r="I19" s="167"/>
      <c r="J19" s="167"/>
      <c r="K19" s="167"/>
      <c r="L19" s="167"/>
      <c r="M19" s="167"/>
      <c r="N19" s="167"/>
      <c r="O19" s="167"/>
      <c r="P19" s="167"/>
      <c r="Q19" s="167"/>
      <c r="R19" s="167"/>
      <c r="S19" s="168"/>
      <c r="V19" s="113"/>
    </row>
    <row r="20" spans="1:22" ht="13.5" customHeight="1" thickTop="1">
      <c r="A20" s="157" t="s">
        <v>11</v>
      </c>
      <c r="B20" s="158" t="s">
        <v>461</v>
      </c>
      <c r="C20" s="161"/>
      <c r="D20" s="162"/>
      <c r="E20" s="162"/>
      <c r="F20" s="151" t="str">
        <f>U7対戦表!F6&amp;""</f>
        <v>1</v>
      </c>
      <c r="G20" s="154" t="str">
        <f>IF(F20&gt;H20,"〇",IF(F20=H20,"△","●"))</f>
        <v>●</v>
      </c>
      <c r="H20" s="151" t="str">
        <f>U7対戦表!H6&amp;""</f>
        <v>8</v>
      </c>
      <c r="I20" s="151" t="str">
        <f>U7対戦表!F9&amp;""</f>
        <v>1</v>
      </c>
      <c r="J20" s="154" t="str">
        <f>IF(I20&gt;K20,"〇",IF(I20=K20,"△","●"))</f>
        <v>●</v>
      </c>
      <c r="K20" s="151" t="str">
        <f>U7対戦表!H9&amp;""</f>
        <v>2</v>
      </c>
      <c r="L20" s="151" t="str">
        <f>U7対戦表!F36&amp;""</f>
        <v>1</v>
      </c>
      <c r="M20" s="154" t="str">
        <f>IF(L20&gt;N20,"〇",IF(L20=N20,"△","●"))</f>
        <v>●</v>
      </c>
      <c r="N20" s="151" t="str">
        <f>U7対戦表!H36&amp;""</f>
        <v>6</v>
      </c>
      <c r="O20" s="164">
        <f>COUNTIF(D20:M20,"〇")</f>
        <v>0</v>
      </c>
      <c r="P20" s="164">
        <f>COUNTIF(D20:M20,"●")</f>
        <v>3</v>
      </c>
      <c r="Q20" s="164">
        <f>COUNTIF(D20:M20,"△")</f>
        <v>0</v>
      </c>
      <c r="R20" s="165">
        <f>IF(F20="","",IF(F20=H20,1,IF(F20&gt;H20,3,0)))+IF(I20="","",IF(I20=K20,1,IF(I20&gt;K20,3,0)))+IF(L20="","",IF(L20=N20,1,IF(L20&gt;N20,3,0)))</f>
        <v>0</v>
      </c>
      <c r="S20" s="156">
        <f>_xlfn.RANK.EQ(R20,$R$20:$R$26,0)</f>
        <v>4</v>
      </c>
    </row>
    <row r="21" spans="1:22" ht="13.5" customHeight="1">
      <c r="A21" s="157"/>
      <c r="B21" s="158"/>
      <c r="C21" s="163"/>
      <c r="D21" s="159"/>
      <c r="E21" s="159"/>
      <c r="F21" s="146"/>
      <c r="G21" s="152"/>
      <c r="H21" s="146"/>
      <c r="I21" s="146"/>
      <c r="J21" s="152"/>
      <c r="K21" s="146"/>
      <c r="L21" s="146"/>
      <c r="M21" s="152"/>
      <c r="N21" s="146"/>
      <c r="O21" s="160"/>
      <c r="P21" s="160"/>
      <c r="Q21" s="160"/>
      <c r="R21" s="155"/>
      <c r="S21" s="155"/>
    </row>
    <row r="22" spans="1:22" ht="13.5" customHeight="1">
      <c r="A22" s="157" t="s">
        <v>73</v>
      </c>
      <c r="B22" s="158" t="s">
        <v>329</v>
      </c>
      <c r="C22" s="149" t="str">
        <f>H20</f>
        <v>8</v>
      </c>
      <c r="D22" s="153" t="str">
        <f>IF(C22&gt;E22,"〇",IF(C22=E22,"△","●"))</f>
        <v>〇</v>
      </c>
      <c r="E22" s="145" t="str">
        <f>F20</f>
        <v>1</v>
      </c>
      <c r="F22" s="159"/>
      <c r="G22" s="159"/>
      <c r="H22" s="159"/>
      <c r="I22" s="145" t="str">
        <f>U7対戦表!F48&amp;""</f>
        <v>4</v>
      </c>
      <c r="J22" s="153" t="str">
        <f>IF(I22&gt;K22,"〇",IF(I22=K22,"△","●"))</f>
        <v>〇</v>
      </c>
      <c r="K22" s="145" t="str">
        <f>U7対戦表!H48&amp;""</f>
        <v>0</v>
      </c>
      <c r="L22" s="145" t="str">
        <f>U7対戦表!F21&amp;""</f>
        <v>1</v>
      </c>
      <c r="M22" s="153" t="str">
        <f>IF(L22&gt;N22,"〇",IF(L22=N22,"△","●"))</f>
        <v>●</v>
      </c>
      <c r="N22" s="145" t="str">
        <f>U7対戦表!H21&amp;""</f>
        <v>2</v>
      </c>
      <c r="O22" s="160">
        <f t="shared" ref="O22" si="17">COUNTIF(D22:M22,"〇")</f>
        <v>2</v>
      </c>
      <c r="P22" s="160">
        <f t="shared" ref="P22" si="18">COUNTIF(D22:M22,"●")</f>
        <v>1</v>
      </c>
      <c r="Q22" s="160">
        <f t="shared" ref="Q22" si="19">COUNTIF(D22:M22,"△")</f>
        <v>0</v>
      </c>
      <c r="R22" s="155">
        <f>IF(C22="","",IF(C22=E22,1,IF(C22&gt;E22,3,0)))+IF(I22="","",IF(I22=K22,1,IF(I22&gt;K22,3,0)))+IF(L22="","",IF(L22=N22,1,IF(L22&gt;N22,3,0)))</f>
        <v>6</v>
      </c>
      <c r="S22" s="156">
        <f t="shared" ref="S22" si="20">_xlfn.RANK.EQ(R22,$R$20:$R$26,0)</f>
        <v>2</v>
      </c>
    </row>
    <row r="23" spans="1:22" ht="13.5" customHeight="1">
      <c r="A23" s="157"/>
      <c r="B23" s="158"/>
      <c r="C23" s="150"/>
      <c r="D23" s="152"/>
      <c r="E23" s="146"/>
      <c r="F23" s="159"/>
      <c r="G23" s="159"/>
      <c r="H23" s="159"/>
      <c r="I23" s="146">
        <f>IF(I22="","",IF(I22=K22,1,IF(I22&gt;K22,3,0)))</f>
        <v>3</v>
      </c>
      <c r="J23" s="152"/>
      <c r="K23" s="146"/>
      <c r="L23" s="146">
        <f>IF(L22="","",IF(L22=N22,1,IF(L22&gt;N22,3,0)))</f>
        <v>0</v>
      </c>
      <c r="M23" s="152"/>
      <c r="N23" s="146"/>
      <c r="O23" s="160"/>
      <c r="P23" s="160"/>
      <c r="Q23" s="160"/>
      <c r="R23" s="155"/>
      <c r="S23" s="155"/>
    </row>
    <row r="24" spans="1:22" ht="13.5" customHeight="1">
      <c r="A24" s="157" t="s">
        <v>74</v>
      </c>
      <c r="B24" s="158" t="s">
        <v>336</v>
      </c>
      <c r="C24" s="149" t="str">
        <f>K20</f>
        <v>2</v>
      </c>
      <c r="D24" s="153" t="str">
        <f>IF(C24&gt;E24,"〇",IF(C24=E24,"△","●"))</f>
        <v>〇</v>
      </c>
      <c r="E24" s="145" t="str">
        <f>I20</f>
        <v>1</v>
      </c>
      <c r="F24" s="145" t="str">
        <f>K22</f>
        <v>0</v>
      </c>
      <c r="G24" s="153" t="str">
        <f>IF(F24&gt;H24,"〇",IF(F24=H24,"△","●"))</f>
        <v>●</v>
      </c>
      <c r="H24" s="145" t="str">
        <f>I22</f>
        <v>4</v>
      </c>
      <c r="I24" s="159"/>
      <c r="J24" s="159"/>
      <c r="K24" s="159"/>
      <c r="L24" s="145" t="str">
        <f>U7対戦表!F18&amp;""</f>
        <v>0</v>
      </c>
      <c r="M24" s="153" t="str">
        <f>IF(L24&gt;N24,"〇",IF(L24=N24,"△","●"))</f>
        <v>●</v>
      </c>
      <c r="N24" s="145" t="str">
        <f>U7対戦表!H18&amp;""</f>
        <v>5</v>
      </c>
      <c r="O24" s="160">
        <f t="shared" ref="O24" si="21">COUNTIF(D24:M24,"〇")</f>
        <v>1</v>
      </c>
      <c r="P24" s="160">
        <f t="shared" ref="P24" si="22">COUNTIF(D24:M24,"●")</f>
        <v>2</v>
      </c>
      <c r="Q24" s="160">
        <f t="shared" ref="Q24" si="23">COUNTIF(D24:M24,"△")</f>
        <v>0</v>
      </c>
      <c r="R24" s="155">
        <f>IF(C24="","",IF(C24=E24,1,IF(C24&gt;E24,3,0)))+IF(F24="","",IF(F24=H24,1,IF(F24&gt;H24,3,0)))+IF(L24="","",IF(L24=N24,1,IF(L24&gt;N24,3,0)))</f>
        <v>3</v>
      </c>
      <c r="S24" s="156">
        <f t="shared" ref="S24" si="24">_xlfn.RANK.EQ(R24,$R$20:$R$26,0)</f>
        <v>3</v>
      </c>
    </row>
    <row r="25" spans="1:22" ht="13.5" customHeight="1">
      <c r="A25" s="157"/>
      <c r="B25" s="158"/>
      <c r="C25" s="150"/>
      <c r="D25" s="152"/>
      <c r="E25" s="146"/>
      <c r="F25" s="146"/>
      <c r="G25" s="152"/>
      <c r="H25" s="146"/>
      <c r="I25" s="159"/>
      <c r="J25" s="159"/>
      <c r="K25" s="159"/>
      <c r="L25" s="146">
        <f>IF(L24="","",IF(L24=N24,1,IF(L24&gt;N24,3,0)))</f>
        <v>0</v>
      </c>
      <c r="M25" s="152"/>
      <c r="N25" s="146"/>
      <c r="O25" s="160"/>
      <c r="P25" s="160"/>
      <c r="Q25" s="160"/>
      <c r="R25" s="155"/>
      <c r="S25" s="155"/>
    </row>
    <row r="26" spans="1:22" ht="13.5" customHeight="1">
      <c r="A26" s="157" t="s">
        <v>75</v>
      </c>
      <c r="B26" s="158" t="s">
        <v>398</v>
      </c>
      <c r="C26" s="149" t="str">
        <f>N20</f>
        <v>6</v>
      </c>
      <c r="D26" s="153" t="str">
        <f>IF(C26&gt;E26,"〇",IF(C26=E26,"△","●"))</f>
        <v>〇</v>
      </c>
      <c r="E26" s="145" t="str">
        <f>L20</f>
        <v>1</v>
      </c>
      <c r="F26" s="145" t="str">
        <f>N22</f>
        <v>2</v>
      </c>
      <c r="G26" s="153" t="str">
        <f>IF(F26&gt;H26,"〇",IF(F26=H26,"△","●"))</f>
        <v>〇</v>
      </c>
      <c r="H26" s="145" t="str">
        <f>L22</f>
        <v>1</v>
      </c>
      <c r="I26" s="145" t="str">
        <f>N24</f>
        <v>5</v>
      </c>
      <c r="J26" s="153" t="str">
        <f>IF(I26&gt;K26,"〇",IF(I26=K26,"△","●"))</f>
        <v>〇</v>
      </c>
      <c r="K26" s="145" t="str">
        <f>L24</f>
        <v>0</v>
      </c>
      <c r="L26" s="159"/>
      <c r="M26" s="159"/>
      <c r="N26" s="159"/>
      <c r="O26" s="160">
        <f t="shared" ref="O26" si="25">COUNTIF(D26:M26,"〇")</f>
        <v>3</v>
      </c>
      <c r="P26" s="160">
        <f t="shared" ref="P26" si="26">COUNTIF(D26:M26,"●")</f>
        <v>0</v>
      </c>
      <c r="Q26" s="160">
        <f t="shared" ref="Q26" si="27">COUNTIF(D26:M26,"△")</f>
        <v>0</v>
      </c>
      <c r="R26" s="155">
        <f>IF(C26="","",IF(C26=E26,1,IF(C26&gt;E26,3,0)))+IF(F26="","",IF(F26=H26,1,IF(F26&gt;H26,3,0)))+IF(I26="","",IF(I26=K26,1,IF(I26&gt;K26,3,0)))</f>
        <v>9</v>
      </c>
      <c r="S26" s="156">
        <f t="shared" ref="S26" si="28">_xlfn.RANK.EQ(R26,$R$20:$R$26,0)</f>
        <v>1</v>
      </c>
    </row>
    <row r="27" spans="1:22" ht="13.5" customHeight="1">
      <c r="A27" s="157"/>
      <c r="B27" s="158"/>
      <c r="C27" s="150"/>
      <c r="D27" s="152"/>
      <c r="E27" s="146"/>
      <c r="F27" s="146"/>
      <c r="G27" s="152"/>
      <c r="H27" s="146"/>
      <c r="I27" s="146">
        <f>IF(I26="","",IF(I26=K26,1,IF(I26&gt;K26,3,0)))</f>
        <v>3</v>
      </c>
      <c r="J27" s="152"/>
      <c r="K27" s="146"/>
      <c r="L27" s="159"/>
      <c r="M27" s="159"/>
      <c r="N27" s="159"/>
      <c r="O27" s="160"/>
      <c r="P27" s="160"/>
      <c r="Q27" s="160"/>
      <c r="R27" s="155"/>
      <c r="S27" s="155"/>
    </row>
    <row r="28" spans="1:22" ht="13.5" customHeight="1"/>
    <row r="29" spans="1:22" ht="13.5" customHeight="1">
      <c r="B29" s="17" t="s">
        <v>12</v>
      </c>
      <c r="C29" s="17"/>
      <c r="D29" s="17"/>
      <c r="E29" s="17"/>
      <c r="F29" s="17"/>
      <c r="G29" s="17"/>
      <c r="H29" s="17"/>
      <c r="I29" s="17"/>
      <c r="J29" s="17"/>
      <c r="K29" s="17"/>
      <c r="L29" s="17"/>
      <c r="M29" s="17"/>
      <c r="N29" s="17"/>
    </row>
    <row r="30" spans="1:22" ht="13.5" customHeight="1">
      <c r="B30" s="159"/>
      <c r="C30" s="166" t="str">
        <f>B32</f>
        <v>FC　ITO</v>
      </c>
      <c r="D30" s="166"/>
      <c r="E30" s="166"/>
      <c r="F30" s="166" t="str">
        <f>B34</f>
        <v>静岡南サッカークラブ</v>
      </c>
      <c r="G30" s="166"/>
      <c r="H30" s="166"/>
      <c r="I30" s="166" t="str">
        <f>B36</f>
        <v>磐田第一JFCサッカースポーツ少年団</v>
      </c>
      <c r="J30" s="166"/>
      <c r="K30" s="166"/>
      <c r="L30" s="166" t="str">
        <f>B38</f>
        <v>中郡フットボールクラブ</v>
      </c>
      <c r="M30" s="166"/>
      <c r="N30" s="166"/>
      <c r="O30" s="166" t="s">
        <v>54</v>
      </c>
      <c r="P30" s="166" t="s">
        <v>56</v>
      </c>
      <c r="Q30" s="166" t="s">
        <v>55</v>
      </c>
      <c r="R30" s="166" t="s">
        <v>69</v>
      </c>
      <c r="S30" s="166" t="s">
        <v>57</v>
      </c>
    </row>
    <row r="31" spans="1:22" ht="13.5" customHeight="1" thickBot="1">
      <c r="B31" s="159"/>
      <c r="C31" s="167"/>
      <c r="D31" s="167"/>
      <c r="E31" s="167"/>
      <c r="F31" s="167"/>
      <c r="G31" s="167"/>
      <c r="H31" s="167"/>
      <c r="I31" s="167"/>
      <c r="J31" s="167"/>
      <c r="K31" s="167"/>
      <c r="L31" s="167"/>
      <c r="M31" s="167"/>
      <c r="N31" s="167"/>
      <c r="O31" s="167"/>
      <c r="P31" s="167"/>
      <c r="Q31" s="167"/>
      <c r="R31" s="167"/>
      <c r="S31" s="168"/>
    </row>
    <row r="32" spans="1:22" ht="13.5" customHeight="1" thickTop="1">
      <c r="A32" s="157" t="s">
        <v>13</v>
      </c>
      <c r="B32" s="158" t="s">
        <v>446</v>
      </c>
      <c r="C32" s="161"/>
      <c r="D32" s="162"/>
      <c r="E32" s="162"/>
      <c r="F32" s="151" t="str">
        <f>U7対戦表!F7&amp;""</f>
        <v>0</v>
      </c>
      <c r="G32" s="152" t="str">
        <f>IF(F32&gt;H32,"〇",IF(F32=H32,"△","●"))</f>
        <v>●</v>
      </c>
      <c r="H32" s="151" t="str">
        <f>U7対戦表!H7&amp;""</f>
        <v>2</v>
      </c>
      <c r="I32" s="151" t="str">
        <f>U7対戦表!F34&amp;""</f>
        <v>0</v>
      </c>
      <c r="J32" s="152" t="str">
        <f>IF(I32&gt;K32,"〇",IF(I32=K32,"△","●"))</f>
        <v>●</v>
      </c>
      <c r="K32" s="151" t="str">
        <f>U7対戦表!H34&amp;""</f>
        <v>1</v>
      </c>
      <c r="L32" s="151" t="str">
        <f>U7対戦表!F37&amp;""</f>
        <v>2</v>
      </c>
      <c r="M32" s="152" t="str">
        <f>IF(L32&gt;N32,"〇",IF(L32=N32,"△","●"))</f>
        <v>〇</v>
      </c>
      <c r="N32" s="151" t="str">
        <f>U7対戦表!H37&amp;""</f>
        <v>1</v>
      </c>
      <c r="O32" s="164">
        <f>COUNTIF(D32:M32,"〇")</f>
        <v>1</v>
      </c>
      <c r="P32" s="164">
        <f>COUNTIF(D32:M32,"●")</f>
        <v>2</v>
      </c>
      <c r="Q32" s="164">
        <f>COUNTIF(D32:M32,"△")</f>
        <v>0</v>
      </c>
      <c r="R32" s="165">
        <f>IF(F32="","",IF(F32=H32,1,IF(F32&gt;H32,3,0)))+IF(I32="","",IF(I32=K32,1,IF(I32&gt;K32,3,0)))+IF(L32="","",IF(L32=N32,1,IF(L32&gt;N32,3,0)))</f>
        <v>3</v>
      </c>
      <c r="S32" s="156">
        <f>_xlfn.RANK.EQ(R32,$R$32:$R$38,0)</f>
        <v>3</v>
      </c>
    </row>
    <row r="33" spans="1:19" ht="13.5" customHeight="1">
      <c r="A33" s="157"/>
      <c r="B33" s="158"/>
      <c r="C33" s="163"/>
      <c r="D33" s="159"/>
      <c r="E33" s="159"/>
      <c r="F33" s="146"/>
      <c r="G33" s="148"/>
      <c r="H33" s="146"/>
      <c r="I33" s="146"/>
      <c r="J33" s="148"/>
      <c r="K33" s="146"/>
      <c r="L33" s="146"/>
      <c r="M33" s="148"/>
      <c r="N33" s="146"/>
      <c r="O33" s="160"/>
      <c r="P33" s="160"/>
      <c r="Q33" s="160"/>
      <c r="R33" s="155"/>
      <c r="S33" s="155"/>
    </row>
    <row r="34" spans="1:19" ht="13.5" customHeight="1">
      <c r="A34" s="157" t="s">
        <v>76</v>
      </c>
      <c r="B34" s="158" t="s">
        <v>323</v>
      </c>
      <c r="C34" s="149" t="str">
        <f>H32</f>
        <v>2</v>
      </c>
      <c r="D34" s="147" t="str">
        <f>IF(C34&gt;E34,"〇",IF(C34=E34,"△","●"))</f>
        <v>〇</v>
      </c>
      <c r="E34" s="145" t="str">
        <f>F32</f>
        <v>0</v>
      </c>
      <c r="F34" s="159"/>
      <c r="G34" s="159"/>
      <c r="H34" s="159"/>
      <c r="I34" s="145" t="str">
        <f>U7対戦表!F49&amp;""</f>
        <v>2</v>
      </c>
      <c r="J34" s="147" t="str">
        <f>IF(I34&gt;K34,"〇",IF(I34=K34,"△","●"))</f>
        <v>〇</v>
      </c>
      <c r="K34" s="145" t="str">
        <f>U7対戦表!H49&amp;""</f>
        <v>1</v>
      </c>
      <c r="L34" s="145" t="str">
        <f>U7対戦表!F46&amp;""</f>
        <v>0</v>
      </c>
      <c r="M34" s="147" t="str">
        <f>IF(L34&gt;N34,"〇",IF(L34=N34,"△","●"))</f>
        <v>△</v>
      </c>
      <c r="N34" s="145" t="str">
        <f>U7対戦表!H46&amp;""</f>
        <v>0</v>
      </c>
      <c r="O34" s="160">
        <f t="shared" ref="O34" si="29">COUNTIF(D34:M34,"〇")</f>
        <v>2</v>
      </c>
      <c r="P34" s="160">
        <f t="shared" ref="P34" si="30">COUNTIF(D34:M34,"●")</f>
        <v>0</v>
      </c>
      <c r="Q34" s="160">
        <f t="shared" ref="Q34" si="31">COUNTIF(D34:M34,"△")</f>
        <v>1</v>
      </c>
      <c r="R34" s="155">
        <f>IF(C34="","",IF(C34=E34,1,IF(C34&gt;E34,3,0)))+IF(I34="","",IF(I34=K34,1,IF(I34&gt;K34,3,0)))+IF(L34="","",IF(L34=N34,1,IF(L34&gt;N34,3,0)))</f>
        <v>7</v>
      </c>
      <c r="S34" s="156">
        <f t="shared" ref="S34" si="32">_xlfn.RANK.EQ(R34,$R$32:$R$38,0)</f>
        <v>1</v>
      </c>
    </row>
    <row r="35" spans="1:19" ht="13.5" customHeight="1">
      <c r="A35" s="157"/>
      <c r="B35" s="158"/>
      <c r="C35" s="150"/>
      <c r="D35" s="148"/>
      <c r="E35" s="146"/>
      <c r="F35" s="159"/>
      <c r="G35" s="159"/>
      <c r="H35" s="159"/>
      <c r="I35" s="146"/>
      <c r="J35" s="148"/>
      <c r="K35" s="146"/>
      <c r="L35" s="146"/>
      <c r="M35" s="148"/>
      <c r="N35" s="146"/>
      <c r="O35" s="160"/>
      <c r="P35" s="160"/>
      <c r="Q35" s="160"/>
      <c r="R35" s="155"/>
      <c r="S35" s="155"/>
    </row>
    <row r="36" spans="1:19" ht="13.5" customHeight="1">
      <c r="A36" s="157" t="s">
        <v>77</v>
      </c>
      <c r="B36" s="158" t="s">
        <v>399</v>
      </c>
      <c r="C36" s="149" t="str">
        <f>K32</f>
        <v>1</v>
      </c>
      <c r="D36" s="147" t="str">
        <f>IF(C36&gt;E36,"〇",IF(C36=E36,"△","●"))</f>
        <v>〇</v>
      </c>
      <c r="E36" s="145" t="str">
        <f>I32</f>
        <v>0</v>
      </c>
      <c r="F36" s="145" t="str">
        <f>K34</f>
        <v>1</v>
      </c>
      <c r="G36" s="147" t="str">
        <f>IF(F36&gt;H36,"〇",IF(F36=H36,"△","●"))</f>
        <v>●</v>
      </c>
      <c r="H36" s="145" t="str">
        <f>I34</f>
        <v>2</v>
      </c>
      <c r="I36" s="159"/>
      <c r="J36" s="159"/>
      <c r="K36" s="159"/>
      <c r="L36" s="145" t="str">
        <f>U7対戦表!F19&amp;""</f>
        <v>3</v>
      </c>
      <c r="M36" s="147" t="str">
        <f>IF(L36&gt;N36,"〇",IF(L36=N36,"△","●"))</f>
        <v>〇</v>
      </c>
      <c r="N36" s="145" t="str">
        <f>U7対戦表!H19&amp;""</f>
        <v>0</v>
      </c>
      <c r="O36" s="160">
        <f t="shared" ref="O36" si="33">COUNTIF(D36:M36,"〇")</f>
        <v>2</v>
      </c>
      <c r="P36" s="160">
        <f t="shared" ref="P36" si="34">COUNTIF(D36:M36,"●")</f>
        <v>1</v>
      </c>
      <c r="Q36" s="160">
        <f t="shared" ref="Q36" si="35">COUNTIF(D36:M36,"△")</f>
        <v>0</v>
      </c>
      <c r="R36" s="155">
        <f>IF(C36="","",IF(C36=E36,1,IF(C36&gt;E36,3,0)))+IF(F36="","",IF(F36=H36,1,IF(F36&gt;H36,3,0)))+IF(L36="","",IF(L36=N36,1,IF(L36&gt;N36,3,0)))</f>
        <v>6</v>
      </c>
      <c r="S36" s="156">
        <f t="shared" ref="S36" si="36">_xlfn.RANK.EQ(R36,$R$32:$R$38,0)</f>
        <v>2</v>
      </c>
    </row>
    <row r="37" spans="1:19" ht="13.5" customHeight="1">
      <c r="A37" s="157"/>
      <c r="B37" s="158"/>
      <c r="C37" s="150"/>
      <c r="D37" s="148"/>
      <c r="E37" s="146"/>
      <c r="F37" s="146"/>
      <c r="G37" s="148"/>
      <c r="H37" s="146"/>
      <c r="I37" s="159"/>
      <c r="J37" s="159"/>
      <c r="K37" s="159"/>
      <c r="L37" s="146"/>
      <c r="M37" s="148"/>
      <c r="N37" s="146"/>
      <c r="O37" s="160"/>
      <c r="P37" s="160"/>
      <c r="Q37" s="160"/>
      <c r="R37" s="155"/>
      <c r="S37" s="155"/>
    </row>
    <row r="38" spans="1:19" ht="13.5" customHeight="1">
      <c r="A38" s="157" t="s">
        <v>78</v>
      </c>
      <c r="B38" s="158" t="s">
        <v>366</v>
      </c>
      <c r="C38" s="149" t="str">
        <f>N32</f>
        <v>1</v>
      </c>
      <c r="D38" s="147" t="str">
        <f>IF(C38&gt;E38,"〇",IF(C38=E38,"△","●"))</f>
        <v>●</v>
      </c>
      <c r="E38" s="145" t="str">
        <f>L32</f>
        <v>2</v>
      </c>
      <c r="F38" s="145" t="str">
        <f>N34</f>
        <v>0</v>
      </c>
      <c r="G38" s="147" t="str">
        <f>IF(F38&gt;H38,"〇",IF(F38=H38,"△","●"))</f>
        <v>△</v>
      </c>
      <c r="H38" s="145" t="str">
        <f>L34</f>
        <v>0</v>
      </c>
      <c r="I38" s="145" t="str">
        <f>N36</f>
        <v>0</v>
      </c>
      <c r="J38" s="147" t="str">
        <f>IF(I38&gt;K38,"〇",IF(I38=K38,"△","●"))</f>
        <v>●</v>
      </c>
      <c r="K38" s="145" t="str">
        <f>L36</f>
        <v>3</v>
      </c>
      <c r="L38" s="159"/>
      <c r="M38" s="159"/>
      <c r="N38" s="159"/>
      <c r="O38" s="160">
        <f t="shared" ref="O38" si="37">COUNTIF(D38:M38,"〇")</f>
        <v>0</v>
      </c>
      <c r="P38" s="160">
        <f t="shared" ref="P38" si="38">COUNTIF(D38:M38,"●")</f>
        <v>2</v>
      </c>
      <c r="Q38" s="160">
        <f t="shared" ref="Q38" si="39">COUNTIF(D38:M38,"△")</f>
        <v>1</v>
      </c>
      <c r="R38" s="155">
        <f>IF(C38="","",IF(C38=E38,1,IF(C38&gt;E38,3,0)))+IF(F38="","",IF(F38=H38,1,IF(F38&gt;H38,3,0)))+IF(I38="","",IF(I38=K38,1,IF(I38&gt;K38,3,0)))</f>
        <v>1</v>
      </c>
      <c r="S38" s="156">
        <f t="shared" ref="S38" si="40">_xlfn.RANK.EQ(R38,$R$32:$R$38,0)</f>
        <v>4</v>
      </c>
    </row>
    <row r="39" spans="1:19" ht="13.5" customHeight="1">
      <c r="A39" s="157"/>
      <c r="B39" s="158"/>
      <c r="C39" s="150"/>
      <c r="D39" s="148"/>
      <c r="E39" s="146"/>
      <c r="F39" s="146"/>
      <c r="G39" s="148"/>
      <c r="H39" s="146"/>
      <c r="I39" s="146">
        <f>IF(I38="","",IF(I38=K38,1,IF(I38&gt;K38,3,0)))</f>
        <v>0</v>
      </c>
      <c r="J39" s="148"/>
      <c r="K39" s="146"/>
      <c r="L39" s="159"/>
      <c r="M39" s="159"/>
      <c r="N39" s="159"/>
      <c r="O39" s="160"/>
      <c r="P39" s="160"/>
      <c r="Q39" s="160"/>
      <c r="R39" s="155"/>
      <c r="S39" s="155"/>
    </row>
    <row r="40" spans="1:19" ht="13.5" customHeight="1"/>
    <row r="41" spans="1:19" ht="13.5" customHeight="1">
      <c r="B41" s="17" t="s">
        <v>14</v>
      </c>
      <c r="C41" s="17"/>
      <c r="D41" s="17"/>
      <c r="E41" s="17"/>
      <c r="F41" s="17"/>
      <c r="G41" s="17"/>
      <c r="H41" s="17"/>
      <c r="I41" s="17"/>
      <c r="J41" s="17"/>
      <c r="K41" s="17"/>
      <c r="L41" s="17"/>
      <c r="M41" s="17"/>
      <c r="N41" s="17"/>
    </row>
    <row r="42" spans="1:19" ht="13.5" customHeight="1">
      <c r="B42" s="159"/>
      <c r="C42" s="166" t="str">
        <f>B44</f>
        <v>スキダマＦＣ</v>
      </c>
      <c r="D42" s="166"/>
      <c r="E42" s="166"/>
      <c r="F42" s="166" t="str">
        <f>B46</f>
        <v>アスルクラロ富士宮</v>
      </c>
      <c r="G42" s="166"/>
      <c r="H42" s="166"/>
      <c r="I42" s="166" t="str">
        <f>B48</f>
        <v>島田第一サッカースポーツ少年団</v>
      </c>
      <c r="J42" s="166"/>
      <c r="K42" s="166"/>
      <c r="L42" s="166" t="str">
        <f>B50</f>
        <v>雄踏サッカースポーツ少年団</v>
      </c>
      <c r="M42" s="166"/>
      <c r="N42" s="166"/>
      <c r="O42" s="166" t="s">
        <v>54</v>
      </c>
      <c r="P42" s="166" t="s">
        <v>56</v>
      </c>
      <c r="Q42" s="166" t="s">
        <v>55</v>
      </c>
      <c r="R42" s="166" t="s">
        <v>69</v>
      </c>
      <c r="S42" s="166" t="s">
        <v>57</v>
      </c>
    </row>
    <row r="43" spans="1:19" ht="13.5" customHeight="1" thickBot="1">
      <c r="B43" s="159"/>
      <c r="C43" s="167"/>
      <c r="D43" s="167"/>
      <c r="E43" s="167"/>
      <c r="F43" s="167"/>
      <c r="G43" s="167"/>
      <c r="H43" s="167"/>
      <c r="I43" s="167"/>
      <c r="J43" s="167"/>
      <c r="K43" s="167"/>
      <c r="L43" s="167"/>
      <c r="M43" s="167"/>
      <c r="N43" s="167"/>
      <c r="O43" s="167"/>
      <c r="P43" s="167"/>
      <c r="Q43" s="167"/>
      <c r="R43" s="167"/>
      <c r="S43" s="168"/>
    </row>
    <row r="44" spans="1:19" ht="13.5" customHeight="1" thickTop="1">
      <c r="A44" s="157" t="s">
        <v>15</v>
      </c>
      <c r="B44" s="169" t="s">
        <v>449</v>
      </c>
      <c r="C44" s="161"/>
      <c r="D44" s="162"/>
      <c r="E44" s="162"/>
      <c r="F44" s="151" t="str">
        <f>U7対戦表!F29&amp;""</f>
        <v>3</v>
      </c>
      <c r="G44" s="152" t="str">
        <f>IF(F44&gt;H44,"〇",IF(F44=H44,"△","●"))</f>
        <v>〇</v>
      </c>
      <c r="H44" s="151" t="str">
        <f>U7対戦表!H29&amp;""</f>
        <v>0</v>
      </c>
      <c r="I44" s="151" t="str">
        <f>U7対戦表!F32&amp;""</f>
        <v>2</v>
      </c>
      <c r="J44" s="152" t="str">
        <f>IF(I44&gt;K44,"〇",IF(I44=K44,"△","●"))</f>
        <v>〇</v>
      </c>
      <c r="K44" s="151" t="str">
        <f>U7対戦表!H32&amp;""</f>
        <v>1</v>
      </c>
      <c r="L44" s="151" t="str">
        <f>U7対戦表!F11&amp;""</f>
        <v>2</v>
      </c>
      <c r="M44" s="152" t="str">
        <f>IF(L44&gt;N44,"〇",IF(L44=N44,"△","●"))</f>
        <v>●</v>
      </c>
      <c r="N44" s="151" t="str">
        <f>U7対戦表!H11&amp;""</f>
        <v>3</v>
      </c>
      <c r="O44" s="164">
        <f>COUNTIF(D44:M44,"〇")</f>
        <v>2</v>
      </c>
      <c r="P44" s="164">
        <f>COUNTIF(D44:M44,"●")</f>
        <v>1</v>
      </c>
      <c r="Q44" s="164">
        <f>COUNTIF(D44:M44,"△")</f>
        <v>0</v>
      </c>
      <c r="R44" s="165">
        <f>IF(F44="","",IF(F44=H44,1,IF(F44&gt;H44,3,0)))+IF(I44="","",IF(I44=K44,1,IF(I44&gt;K44,3,0)))+IF(L44="","",IF(L44=N44,1,IF(L44&gt;N44,3,0)))</f>
        <v>6</v>
      </c>
      <c r="S44" s="156">
        <f>_xlfn.RANK.EQ(R44,$R$44:$R$50,0)</f>
        <v>2</v>
      </c>
    </row>
    <row r="45" spans="1:19" ht="13.5" customHeight="1">
      <c r="A45" s="157"/>
      <c r="B45" s="170"/>
      <c r="C45" s="163"/>
      <c r="D45" s="159"/>
      <c r="E45" s="159"/>
      <c r="F45" s="146"/>
      <c r="G45" s="148"/>
      <c r="H45" s="146"/>
      <c r="I45" s="146"/>
      <c r="J45" s="148"/>
      <c r="K45" s="146"/>
      <c r="L45" s="146"/>
      <c r="M45" s="148"/>
      <c r="N45" s="146"/>
      <c r="O45" s="160"/>
      <c r="P45" s="160"/>
      <c r="Q45" s="160"/>
      <c r="R45" s="155"/>
      <c r="S45" s="155"/>
    </row>
    <row r="46" spans="1:19" ht="13.5" customHeight="1">
      <c r="A46" s="157" t="s">
        <v>79</v>
      </c>
      <c r="B46" s="169" t="s">
        <v>456</v>
      </c>
      <c r="C46" s="149" t="str">
        <f>H44</f>
        <v>0</v>
      </c>
      <c r="D46" s="147" t="str">
        <f>IF(C46&gt;E46,"〇",IF(C46=E46,"△","●"))</f>
        <v>●</v>
      </c>
      <c r="E46" s="145" t="str">
        <f>F44</f>
        <v>3</v>
      </c>
      <c r="F46" s="159"/>
      <c r="G46" s="159"/>
      <c r="H46" s="159"/>
      <c r="I46" s="145" t="str">
        <f>U7対戦表!F23&amp;""</f>
        <v>2</v>
      </c>
      <c r="J46" s="147" t="str">
        <f>IF(I46&gt;K46,"〇",IF(I46=K46,"△","●"))</f>
        <v>●</v>
      </c>
      <c r="K46" s="145" t="str">
        <f>U7対戦表!H23&amp;""</f>
        <v>4</v>
      </c>
      <c r="L46" s="145" t="str">
        <f>U7対戦表!F44&amp;""</f>
        <v>1</v>
      </c>
      <c r="M46" s="147" t="str">
        <f>IF(L46&gt;N46,"〇",IF(L46=N46,"△","●"))</f>
        <v>●</v>
      </c>
      <c r="N46" s="145" t="str">
        <f>U7対戦表!H44&amp;""</f>
        <v>4</v>
      </c>
      <c r="O46" s="160">
        <f t="shared" ref="O46" si="41">COUNTIF(D46:M46,"〇")</f>
        <v>0</v>
      </c>
      <c r="P46" s="160">
        <f t="shared" ref="P46" si="42">COUNTIF(D46:M46,"●")</f>
        <v>3</v>
      </c>
      <c r="Q46" s="160">
        <f t="shared" ref="Q46" si="43">COUNTIF(D46:M46,"△")</f>
        <v>0</v>
      </c>
      <c r="R46" s="155">
        <f>IF(C46="","",IF(C46=E46,1,IF(C46&gt;E46,3,0)))+IF(I46="","",IF(I46=K46,1,IF(I46&gt;K46,3,0)))+IF(L46="","",IF(L46=N46,1,IF(L46&gt;N46,3,0)))</f>
        <v>0</v>
      </c>
      <c r="S46" s="156">
        <f t="shared" ref="S46" si="44">_xlfn.RANK.EQ(R46,$R$44:$R$50,0)</f>
        <v>4</v>
      </c>
    </row>
    <row r="47" spans="1:19" ht="13.5" customHeight="1">
      <c r="A47" s="157"/>
      <c r="B47" s="170"/>
      <c r="C47" s="150"/>
      <c r="D47" s="148"/>
      <c r="E47" s="146"/>
      <c r="F47" s="159"/>
      <c r="G47" s="159"/>
      <c r="H47" s="159"/>
      <c r="I47" s="146"/>
      <c r="J47" s="148"/>
      <c r="K47" s="146"/>
      <c r="L47" s="146"/>
      <c r="M47" s="148"/>
      <c r="N47" s="146"/>
      <c r="O47" s="160"/>
      <c r="P47" s="160"/>
      <c r="Q47" s="160"/>
      <c r="R47" s="155"/>
      <c r="S47" s="155"/>
    </row>
    <row r="48" spans="1:19" ht="13.5" customHeight="1">
      <c r="A48" s="157" t="s">
        <v>80</v>
      </c>
      <c r="B48" s="169" t="s">
        <v>345</v>
      </c>
      <c r="C48" s="149" t="str">
        <f>K44</f>
        <v>1</v>
      </c>
      <c r="D48" s="147" t="str">
        <f>IF(C48&gt;E48,"〇",IF(C48=E48,"△","●"))</f>
        <v>●</v>
      </c>
      <c r="E48" s="145" t="str">
        <f>I44</f>
        <v>2</v>
      </c>
      <c r="F48" s="145" t="str">
        <f>K46</f>
        <v>4</v>
      </c>
      <c r="G48" s="147" t="str">
        <f>IF(F48&gt;H48,"〇",IF(F48=H48,"△","●"))</f>
        <v>〇</v>
      </c>
      <c r="H48" s="145" t="str">
        <f>I46</f>
        <v>2</v>
      </c>
      <c r="I48" s="159"/>
      <c r="J48" s="159"/>
      <c r="K48" s="159"/>
      <c r="L48" s="145" t="str">
        <f>U7対戦表!F41&amp;""</f>
        <v>0</v>
      </c>
      <c r="M48" s="147" t="str">
        <f>IF(L48&gt;N48,"〇",IF(L48=N48,"△","●"))</f>
        <v>●</v>
      </c>
      <c r="N48" s="145" t="str">
        <f>U7対戦表!H41&amp;""</f>
        <v>5</v>
      </c>
      <c r="O48" s="160">
        <f t="shared" ref="O48" si="45">COUNTIF(D48:M48,"〇")</f>
        <v>1</v>
      </c>
      <c r="P48" s="160">
        <f t="shared" ref="P48" si="46">COUNTIF(D48:M48,"●")</f>
        <v>2</v>
      </c>
      <c r="Q48" s="160">
        <f t="shared" ref="Q48" si="47">COUNTIF(D48:M48,"△")</f>
        <v>0</v>
      </c>
      <c r="R48" s="155">
        <f>IF(C48="","",IF(C48=E48,1,IF(C48&gt;E48,3,0)))+IF(F48="","",IF(F48=H48,1,IF(F48&gt;H48,3,0)))+IF(L48="","",IF(L48=N48,1,IF(L48&gt;N48,3,0)))</f>
        <v>3</v>
      </c>
      <c r="S48" s="156">
        <f t="shared" ref="S48" si="48">_xlfn.RANK.EQ(R48,$R$44:$R$50,0)</f>
        <v>3</v>
      </c>
    </row>
    <row r="49" spans="1:19" ht="13.5" customHeight="1">
      <c r="A49" s="157"/>
      <c r="B49" s="170"/>
      <c r="C49" s="150"/>
      <c r="D49" s="148"/>
      <c r="E49" s="146"/>
      <c r="F49" s="146"/>
      <c r="G49" s="148"/>
      <c r="H49" s="146"/>
      <c r="I49" s="159"/>
      <c r="J49" s="159"/>
      <c r="K49" s="159"/>
      <c r="L49" s="146"/>
      <c r="M49" s="148"/>
      <c r="N49" s="146"/>
      <c r="O49" s="160"/>
      <c r="P49" s="160"/>
      <c r="Q49" s="160"/>
      <c r="R49" s="155"/>
      <c r="S49" s="155"/>
    </row>
    <row r="50" spans="1:19" ht="13.5" customHeight="1">
      <c r="A50" s="157" t="s">
        <v>81</v>
      </c>
      <c r="B50" s="169" t="s">
        <v>380</v>
      </c>
      <c r="C50" s="149" t="str">
        <f>N44</f>
        <v>3</v>
      </c>
      <c r="D50" s="147" t="str">
        <f>IF(C50&gt;E50,"〇",IF(C50=E50,"△","●"))</f>
        <v>〇</v>
      </c>
      <c r="E50" s="145" t="str">
        <f>L44</f>
        <v>2</v>
      </c>
      <c r="F50" s="145" t="str">
        <f>N46</f>
        <v>4</v>
      </c>
      <c r="G50" s="147" t="str">
        <f>IF(F50&gt;H50,"〇",IF(F50=H50,"△","●"))</f>
        <v>〇</v>
      </c>
      <c r="H50" s="145" t="str">
        <f>L46</f>
        <v>1</v>
      </c>
      <c r="I50" s="145" t="str">
        <f>N48</f>
        <v>5</v>
      </c>
      <c r="J50" s="147" t="str">
        <f>IF(I50&gt;K50,"〇",IF(I50=K50,"△","●"))</f>
        <v>〇</v>
      </c>
      <c r="K50" s="145" t="str">
        <f>L48</f>
        <v>0</v>
      </c>
      <c r="L50" s="159"/>
      <c r="M50" s="159"/>
      <c r="N50" s="159"/>
      <c r="O50" s="160">
        <f t="shared" ref="O50" si="49">COUNTIF(D50:M50,"〇")</f>
        <v>3</v>
      </c>
      <c r="P50" s="160">
        <f t="shared" ref="P50" si="50">COUNTIF(D50:M50,"●")</f>
        <v>0</v>
      </c>
      <c r="Q50" s="160">
        <f t="shared" ref="Q50" si="51">COUNTIF(D50:M50,"△")</f>
        <v>0</v>
      </c>
      <c r="R50" s="155">
        <f>IF(C50="","",IF(C50=E50,1,IF(C50&gt;E50,3,0)))+IF(F50="","",IF(F50=H50,1,IF(F50&gt;H50,3,0)))+IF(I50="","",IF(I50=K50,1,IF(I50&gt;K50,3,0)))</f>
        <v>9</v>
      </c>
      <c r="S50" s="156">
        <f t="shared" ref="S50" si="52">_xlfn.RANK.EQ(R50,$R$44:$R$50,0)</f>
        <v>1</v>
      </c>
    </row>
    <row r="51" spans="1:19" ht="13.5" customHeight="1">
      <c r="A51" s="157"/>
      <c r="B51" s="170"/>
      <c r="C51" s="150"/>
      <c r="D51" s="148"/>
      <c r="E51" s="146"/>
      <c r="F51" s="146"/>
      <c r="G51" s="148"/>
      <c r="H51" s="146"/>
      <c r="I51" s="146"/>
      <c r="J51" s="148"/>
      <c r="K51" s="146"/>
      <c r="L51" s="159"/>
      <c r="M51" s="159"/>
      <c r="N51" s="159"/>
      <c r="O51" s="160"/>
      <c r="P51" s="160"/>
      <c r="Q51" s="160"/>
      <c r="R51" s="155"/>
      <c r="S51" s="155"/>
    </row>
    <row r="52" spans="1:19" ht="13.5" customHeight="1"/>
    <row r="53" spans="1:19" ht="13.5" customHeight="1">
      <c r="B53" s="17" t="s">
        <v>16</v>
      </c>
      <c r="C53" s="17"/>
      <c r="D53" s="17"/>
      <c r="E53" s="17"/>
      <c r="F53" s="17"/>
      <c r="G53" s="17"/>
      <c r="H53" s="17"/>
      <c r="I53" s="17"/>
      <c r="J53" s="17"/>
      <c r="K53" s="17"/>
      <c r="L53" s="17"/>
      <c r="M53" s="17"/>
      <c r="N53" s="17"/>
    </row>
    <row r="54" spans="1:19" ht="13.5" customHeight="1">
      <c r="B54" s="159"/>
      <c r="C54" s="166" t="str">
        <f>B56</f>
        <v>浜松新津サッカースポーツ少年団</v>
      </c>
      <c r="D54" s="166"/>
      <c r="E54" s="166"/>
      <c r="F54" s="166" t="str">
        <f>B58</f>
        <v>富士ゲンキーズ</v>
      </c>
      <c r="G54" s="166"/>
      <c r="H54" s="166"/>
      <c r="I54" s="166" t="str">
        <f>B60</f>
        <v>榛南FCJr</v>
      </c>
      <c r="J54" s="166"/>
      <c r="K54" s="166"/>
      <c r="L54" s="166" t="str">
        <f>B62</f>
        <v>田原フットボールクラブ</v>
      </c>
      <c r="M54" s="166"/>
      <c r="N54" s="166"/>
      <c r="O54" s="166" t="s">
        <v>54</v>
      </c>
      <c r="P54" s="166" t="s">
        <v>56</v>
      </c>
      <c r="Q54" s="166" t="s">
        <v>55</v>
      </c>
      <c r="R54" s="166" t="s">
        <v>69</v>
      </c>
      <c r="S54" s="166" t="s">
        <v>57</v>
      </c>
    </row>
    <row r="55" spans="1:19" ht="13.5" customHeight="1" thickBot="1">
      <c r="B55" s="159"/>
      <c r="C55" s="167"/>
      <c r="D55" s="167"/>
      <c r="E55" s="167"/>
      <c r="F55" s="167"/>
      <c r="G55" s="167"/>
      <c r="H55" s="167"/>
      <c r="I55" s="167"/>
      <c r="J55" s="167"/>
      <c r="K55" s="167"/>
      <c r="L55" s="167"/>
      <c r="M55" s="167"/>
      <c r="N55" s="167"/>
      <c r="O55" s="167"/>
      <c r="P55" s="167"/>
      <c r="Q55" s="167"/>
      <c r="R55" s="167"/>
      <c r="S55" s="168"/>
    </row>
    <row r="56" spans="1:19" ht="13.5" customHeight="1" thickTop="1">
      <c r="A56" s="157" t="s">
        <v>17</v>
      </c>
      <c r="B56" s="158" t="s">
        <v>382</v>
      </c>
      <c r="C56" s="161"/>
      <c r="D56" s="162"/>
      <c r="E56" s="162"/>
      <c r="F56" s="151" t="str">
        <f>U7対戦表!F30&amp;""</f>
        <v>4</v>
      </c>
      <c r="G56" s="152" t="str">
        <f>IF(F56&gt;H56,"〇",IF(F56=H56,"△","●"))</f>
        <v>〇</v>
      </c>
      <c r="H56" s="151" t="str">
        <f>U7対戦表!H30&amp;""</f>
        <v>1</v>
      </c>
      <c r="I56" s="151" t="str">
        <f>U7対戦表!F33&amp;""</f>
        <v>4</v>
      </c>
      <c r="J56" s="152" t="str">
        <f>IF(I56&gt;K56,"〇",IF(I56=K56,"△","●"))</f>
        <v>〇</v>
      </c>
      <c r="K56" s="151" t="str">
        <f>U7対戦表!H33&amp;""</f>
        <v>0</v>
      </c>
      <c r="L56" s="151" t="str">
        <f>U7対戦表!F12&amp;""</f>
        <v>6</v>
      </c>
      <c r="M56" s="152" t="str">
        <f>IF(L56&gt;N56,"〇",IF(L56=N56,"△","●"))</f>
        <v>〇</v>
      </c>
      <c r="N56" s="151" t="str">
        <f>U7対戦表!H12&amp;""</f>
        <v>2</v>
      </c>
      <c r="O56" s="164">
        <f>COUNTIF(D56:M56,"〇")</f>
        <v>3</v>
      </c>
      <c r="P56" s="164">
        <f>COUNTIF(D56:M56,"●")</f>
        <v>0</v>
      </c>
      <c r="Q56" s="164">
        <f>COUNTIF(D56:M56,"△")</f>
        <v>0</v>
      </c>
      <c r="R56" s="165">
        <f>IF(F56="","",IF(F56=H56,1,IF(F56&gt;H56,3,0)))+IF(I56="","",IF(I56=K56,1,IF(I56&gt;K56,3,0)))+IF(L56="","",IF(L56=N56,1,IF(L56&gt;N56,3,0)))</f>
        <v>9</v>
      </c>
      <c r="S56" s="156">
        <f>_xlfn.RANK.EQ(R56,$R$56:$R$62,0)</f>
        <v>1</v>
      </c>
    </row>
    <row r="57" spans="1:19" ht="13.5" customHeight="1">
      <c r="A57" s="157"/>
      <c r="B57" s="158"/>
      <c r="C57" s="163"/>
      <c r="D57" s="159"/>
      <c r="E57" s="159"/>
      <c r="F57" s="146"/>
      <c r="G57" s="148"/>
      <c r="H57" s="146"/>
      <c r="I57" s="146"/>
      <c r="J57" s="148"/>
      <c r="K57" s="146"/>
      <c r="L57" s="146"/>
      <c r="M57" s="148"/>
      <c r="N57" s="146"/>
      <c r="O57" s="160"/>
      <c r="P57" s="160"/>
      <c r="Q57" s="160"/>
      <c r="R57" s="155"/>
      <c r="S57" s="155"/>
    </row>
    <row r="58" spans="1:19" ht="13.5" customHeight="1">
      <c r="A58" s="157" t="s">
        <v>82</v>
      </c>
      <c r="B58" s="158" t="s">
        <v>459</v>
      </c>
      <c r="C58" s="149" t="str">
        <f>H56</f>
        <v>1</v>
      </c>
      <c r="D58" s="147" t="str">
        <f>IF(C58&gt;E58,"〇",IF(C58=E58,"△","●"))</f>
        <v>●</v>
      </c>
      <c r="E58" s="145" t="str">
        <f>F56</f>
        <v>4</v>
      </c>
      <c r="F58" s="159"/>
      <c r="G58" s="159"/>
      <c r="H58" s="159"/>
      <c r="I58" s="145" t="str">
        <f>U7対戦表!F24&amp;""</f>
        <v>3</v>
      </c>
      <c r="J58" s="147" t="str">
        <f>IF(I58&gt;K58,"〇",IF(I58=K58,"△","●"))</f>
        <v>〇</v>
      </c>
      <c r="K58" s="145" t="str">
        <f>U7対戦表!H24&amp;""</f>
        <v>2</v>
      </c>
      <c r="L58" s="145" t="str">
        <f>U7対戦表!F45&amp;""</f>
        <v>3</v>
      </c>
      <c r="M58" s="147" t="str">
        <f>IF(L58&gt;N58,"〇",IF(L58=N58,"△","●"))</f>
        <v>〇</v>
      </c>
      <c r="N58" s="145" t="str">
        <f>U7対戦表!H45&amp;""</f>
        <v>2</v>
      </c>
      <c r="O58" s="160">
        <f t="shared" ref="O58" si="53">COUNTIF(D58:M58,"〇")</f>
        <v>2</v>
      </c>
      <c r="P58" s="160">
        <f t="shared" ref="P58" si="54">COUNTIF(D58:M58,"●")</f>
        <v>1</v>
      </c>
      <c r="Q58" s="160">
        <f t="shared" ref="Q58" si="55">COUNTIF(D58:M58,"△")</f>
        <v>0</v>
      </c>
      <c r="R58" s="155">
        <f>IF(C58="","",IF(C58=E58,1,IF(C58&gt;E58,3,0)))+IF(I58="","",IF(I58=K58,1,IF(I58&gt;K58,3,0)))+IF(L58="","",IF(L58=N58,1,IF(L58&gt;N58,3,0)))</f>
        <v>6</v>
      </c>
      <c r="S58" s="156">
        <f t="shared" ref="S58" si="56">_xlfn.RANK.EQ(R58,$R$56:$R$62,0)</f>
        <v>2</v>
      </c>
    </row>
    <row r="59" spans="1:19" ht="13.5" customHeight="1">
      <c r="A59" s="157"/>
      <c r="B59" s="158"/>
      <c r="C59" s="150"/>
      <c r="D59" s="148"/>
      <c r="E59" s="146"/>
      <c r="F59" s="159"/>
      <c r="G59" s="159"/>
      <c r="H59" s="159"/>
      <c r="I59" s="146"/>
      <c r="J59" s="148"/>
      <c r="K59" s="146"/>
      <c r="L59" s="146"/>
      <c r="M59" s="148"/>
      <c r="N59" s="146"/>
      <c r="O59" s="160"/>
      <c r="P59" s="160"/>
      <c r="Q59" s="160"/>
      <c r="R59" s="155"/>
      <c r="S59" s="155"/>
    </row>
    <row r="60" spans="1:19" ht="13.5" customHeight="1">
      <c r="A60" s="157" t="s">
        <v>83</v>
      </c>
      <c r="B60" s="158" t="s">
        <v>337</v>
      </c>
      <c r="C60" s="149" t="str">
        <f>K56</f>
        <v>0</v>
      </c>
      <c r="D60" s="147" t="str">
        <f>IF(C60&gt;E60,"〇",IF(C60=E60,"△","●"))</f>
        <v>●</v>
      </c>
      <c r="E60" s="145" t="str">
        <f>I56</f>
        <v>4</v>
      </c>
      <c r="F60" s="145" t="str">
        <f>K58</f>
        <v>2</v>
      </c>
      <c r="G60" s="147" t="str">
        <f>IF(F60&gt;H60,"〇",IF(F60=H60,"△","●"))</f>
        <v>●</v>
      </c>
      <c r="H60" s="145" t="str">
        <f>I58</f>
        <v>3</v>
      </c>
      <c r="I60" s="159"/>
      <c r="J60" s="159"/>
      <c r="K60" s="159"/>
      <c r="L60" s="145" t="str">
        <f>U7対戦表!F42&amp;""</f>
        <v>2</v>
      </c>
      <c r="M60" s="147" t="str">
        <f>IF(L60&gt;N60,"〇",IF(L60=N60,"△","●"))</f>
        <v>〇</v>
      </c>
      <c r="N60" s="145" t="str">
        <f>U7対戦表!H42&amp;""</f>
        <v>1</v>
      </c>
      <c r="O60" s="160">
        <f t="shared" ref="O60" si="57">COUNTIF(D60:M60,"〇")</f>
        <v>1</v>
      </c>
      <c r="P60" s="160">
        <f t="shared" ref="P60" si="58">COUNTIF(D60:M60,"●")</f>
        <v>2</v>
      </c>
      <c r="Q60" s="160">
        <f t="shared" ref="Q60" si="59">COUNTIF(D60:M60,"△")</f>
        <v>0</v>
      </c>
      <c r="R60" s="155">
        <f>IF(C60="","",IF(C60=E60,1,IF(C60&gt;E60,3,0)))+IF(F60="","",IF(F60=H60,1,IF(F60&gt;H60,3,0)))+IF(L60="","",IF(L60=N60,1,IF(L60&gt;N60,3,0)))</f>
        <v>3</v>
      </c>
      <c r="S60" s="156">
        <f t="shared" ref="S60" si="60">_xlfn.RANK.EQ(R60,$R$56:$R$62,0)</f>
        <v>3</v>
      </c>
    </row>
    <row r="61" spans="1:19" ht="13.5" customHeight="1">
      <c r="A61" s="157"/>
      <c r="B61" s="158"/>
      <c r="C61" s="150"/>
      <c r="D61" s="148"/>
      <c r="E61" s="146"/>
      <c r="F61" s="146"/>
      <c r="G61" s="148"/>
      <c r="H61" s="146"/>
      <c r="I61" s="159"/>
      <c r="J61" s="159"/>
      <c r="K61" s="159"/>
      <c r="L61" s="146"/>
      <c r="M61" s="148"/>
      <c r="N61" s="146"/>
      <c r="O61" s="160"/>
      <c r="P61" s="160"/>
      <c r="Q61" s="160"/>
      <c r="R61" s="155"/>
      <c r="S61" s="155"/>
    </row>
    <row r="62" spans="1:19" ht="13.5" customHeight="1">
      <c r="A62" s="157" t="s">
        <v>84</v>
      </c>
      <c r="B62" s="158" t="s">
        <v>368</v>
      </c>
      <c r="C62" s="149" t="str">
        <f>N56</f>
        <v>2</v>
      </c>
      <c r="D62" s="147" t="str">
        <f>IF(C62&gt;E62,"〇",IF(C62=E62,"△","●"))</f>
        <v>●</v>
      </c>
      <c r="E62" s="145" t="str">
        <f>L56</f>
        <v>6</v>
      </c>
      <c r="F62" s="145" t="str">
        <f>N58</f>
        <v>2</v>
      </c>
      <c r="G62" s="147" t="str">
        <f>IF(F62&gt;H62,"〇",IF(F62=H62,"△","●"))</f>
        <v>●</v>
      </c>
      <c r="H62" s="145" t="str">
        <f>L58</f>
        <v>3</v>
      </c>
      <c r="I62" s="145" t="str">
        <f>N60</f>
        <v>1</v>
      </c>
      <c r="J62" s="147" t="str">
        <f>IF(I62&gt;K62,"〇",IF(I62=K62,"△","●"))</f>
        <v>●</v>
      </c>
      <c r="K62" s="145" t="str">
        <f>L60</f>
        <v>2</v>
      </c>
      <c r="L62" s="159"/>
      <c r="M62" s="159"/>
      <c r="N62" s="159"/>
      <c r="O62" s="160">
        <f t="shared" ref="O62" si="61">COUNTIF(D62:M62,"〇")</f>
        <v>0</v>
      </c>
      <c r="P62" s="160">
        <f t="shared" ref="P62" si="62">COUNTIF(D62:M62,"●")</f>
        <v>3</v>
      </c>
      <c r="Q62" s="160">
        <f t="shared" ref="Q62" si="63">COUNTIF(D62:M62,"△")</f>
        <v>0</v>
      </c>
      <c r="R62" s="155">
        <f>IF(C62="","",IF(C62=E62,1,IF(C62&gt;E62,3,0)))+IF(F62="","",IF(F62=H62,1,IF(F62&gt;H62,3,0)))+IF(I62="","",IF(I62=K62,1,IF(I62&gt;K62,3,0)))</f>
        <v>0</v>
      </c>
      <c r="S62" s="156">
        <f t="shared" ref="S62" si="64">_xlfn.RANK.EQ(R62,$R$56:$R$62,0)</f>
        <v>4</v>
      </c>
    </row>
    <row r="63" spans="1:19" ht="13.5" customHeight="1">
      <c r="A63" s="157"/>
      <c r="B63" s="158"/>
      <c r="C63" s="150"/>
      <c r="D63" s="148"/>
      <c r="E63" s="146"/>
      <c r="F63" s="146"/>
      <c r="G63" s="148"/>
      <c r="H63" s="146"/>
      <c r="I63" s="146"/>
      <c r="J63" s="148"/>
      <c r="K63" s="146"/>
      <c r="L63" s="159"/>
      <c r="M63" s="159"/>
      <c r="N63" s="159"/>
      <c r="O63" s="160"/>
      <c r="P63" s="160"/>
      <c r="Q63" s="160"/>
      <c r="R63" s="155"/>
      <c r="S63" s="155"/>
    </row>
    <row r="64" spans="1:19" ht="13.5" customHeight="1"/>
    <row r="65" spans="1:19" ht="13.5" customHeight="1">
      <c r="B65" s="17" t="s">
        <v>18</v>
      </c>
      <c r="C65" s="17"/>
      <c r="D65" s="17"/>
      <c r="E65" s="17"/>
      <c r="F65" s="17"/>
      <c r="G65" s="17"/>
      <c r="H65" s="17"/>
      <c r="I65" s="17"/>
      <c r="J65" s="17"/>
      <c r="K65" s="17"/>
      <c r="L65" s="17"/>
      <c r="M65" s="17"/>
      <c r="N65" s="17"/>
    </row>
    <row r="66" spans="1:19" ht="13.5" customHeight="1">
      <c r="B66" s="159"/>
      <c r="C66" s="166" t="str">
        <f>B68</f>
        <v>バディフットボールクラブ</v>
      </c>
      <c r="D66" s="166"/>
      <c r="E66" s="166"/>
      <c r="F66" s="166" t="str">
        <f>B70</f>
        <v>入江サッカースポーツ少年団</v>
      </c>
      <c r="G66" s="166"/>
      <c r="H66" s="166"/>
      <c r="I66" s="166" t="str">
        <f>B72</f>
        <v>南部サッカースポーツ少年団</v>
      </c>
      <c r="J66" s="166"/>
      <c r="K66" s="166"/>
      <c r="L66" s="166" t="str">
        <f>B74</f>
        <v>積志サッカースポーツ少年団</v>
      </c>
      <c r="M66" s="166"/>
      <c r="N66" s="166"/>
      <c r="O66" s="166" t="s">
        <v>54</v>
      </c>
      <c r="P66" s="166" t="s">
        <v>56</v>
      </c>
      <c r="Q66" s="166" t="s">
        <v>55</v>
      </c>
      <c r="R66" s="166" t="s">
        <v>69</v>
      </c>
      <c r="S66" s="166" t="s">
        <v>57</v>
      </c>
    </row>
    <row r="67" spans="1:19" ht="13.5" customHeight="1" thickBot="1">
      <c r="B67" s="159"/>
      <c r="C67" s="167"/>
      <c r="D67" s="167"/>
      <c r="E67" s="167"/>
      <c r="F67" s="167"/>
      <c r="G67" s="167"/>
      <c r="H67" s="167"/>
      <c r="I67" s="167"/>
      <c r="J67" s="167"/>
      <c r="K67" s="167"/>
      <c r="L67" s="167"/>
      <c r="M67" s="167"/>
      <c r="N67" s="167"/>
      <c r="O67" s="167"/>
      <c r="P67" s="167"/>
      <c r="Q67" s="167"/>
      <c r="R67" s="167"/>
      <c r="S67" s="168"/>
    </row>
    <row r="68" spans="1:19" ht="13.5" customHeight="1" thickTop="1">
      <c r="A68" s="157" t="s">
        <v>19</v>
      </c>
      <c r="B68" s="158" t="s">
        <v>370</v>
      </c>
      <c r="C68" s="161"/>
      <c r="D68" s="162"/>
      <c r="E68" s="162"/>
      <c r="F68" s="151" t="str">
        <f>U7対戦表!F31&amp;""</f>
        <v>1</v>
      </c>
      <c r="G68" s="152" t="str">
        <f>IF(F68&gt;H68,"〇",IF(F68=H68,"△","●"))</f>
        <v>●</v>
      </c>
      <c r="H68" s="151" t="str">
        <f>U7対戦表!H31&amp;""</f>
        <v>4</v>
      </c>
      <c r="I68" s="151" t="str">
        <f>U7対戦表!F10&amp;""</f>
        <v>0</v>
      </c>
      <c r="J68" s="152" t="str">
        <f>IF(I68&gt;K68,"〇",IF(I68=K68,"△","●"))</f>
        <v>●</v>
      </c>
      <c r="K68" s="151" t="str">
        <f>U7対戦表!H10&amp;""</f>
        <v>3</v>
      </c>
      <c r="L68" s="151" t="str">
        <f>U7対戦表!F13&amp;""</f>
        <v>0</v>
      </c>
      <c r="M68" s="152" t="str">
        <f>IF(L68&gt;N68,"〇",IF(L68=N68,"△","●"))</f>
        <v>●</v>
      </c>
      <c r="N68" s="151" t="str">
        <f>U7対戦表!H13&amp;""</f>
        <v>2</v>
      </c>
      <c r="O68" s="164">
        <f>COUNTIF(D68:M68,"〇")</f>
        <v>0</v>
      </c>
      <c r="P68" s="164">
        <f>COUNTIF(D68:M68,"●")</f>
        <v>3</v>
      </c>
      <c r="Q68" s="164">
        <f>COUNTIF(D68:M68,"△")</f>
        <v>0</v>
      </c>
      <c r="R68" s="165">
        <f>IF(F68="","",IF(F68=H68,1,IF(F68&gt;H68,3,0)))+IF(I68="","",IF(I68=K68,1,IF(I68&gt;K68,3,0)))+IF(L68="","",IF(L68=N68,1,IF(L68&gt;N68,3,0)))</f>
        <v>0</v>
      </c>
      <c r="S68" s="156">
        <f>_xlfn.RANK.EQ(R68,$R$68:$R$74,0)</f>
        <v>4</v>
      </c>
    </row>
    <row r="69" spans="1:19" ht="13.5" customHeight="1">
      <c r="A69" s="157"/>
      <c r="B69" s="158"/>
      <c r="C69" s="163"/>
      <c r="D69" s="159"/>
      <c r="E69" s="159"/>
      <c r="F69" s="146"/>
      <c r="G69" s="148"/>
      <c r="H69" s="146"/>
      <c r="I69" s="146"/>
      <c r="J69" s="148"/>
      <c r="K69" s="146"/>
      <c r="L69" s="146"/>
      <c r="M69" s="148"/>
      <c r="N69" s="146"/>
      <c r="O69" s="160"/>
      <c r="P69" s="160"/>
      <c r="Q69" s="160"/>
      <c r="R69" s="155"/>
      <c r="S69" s="155"/>
    </row>
    <row r="70" spans="1:19" ht="13.5" customHeight="1">
      <c r="A70" s="157" t="s">
        <v>85</v>
      </c>
      <c r="B70" s="158" t="s">
        <v>332</v>
      </c>
      <c r="C70" s="149" t="str">
        <f>H68</f>
        <v>4</v>
      </c>
      <c r="D70" s="147" t="str">
        <f>IF(C70&gt;E70,"〇",IF(C70=E70,"△","●"))</f>
        <v>〇</v>
      </c>
      <c r="E70" s="145" t="str">
        <f>F68</f>
        <v>1</v>
      </c>
      <c r="F70" s="159"/>
      <c r="G70" s="159"/>
      <c r="H70" s="159"/>
      <c r="I70" s="145" t="str">
        <f>U7対戦表!F25&amp;""</f>
        <v>4</v>
      </c>
      <c r="J70" s="147" t="str">
        <f>IF(I70&gt;K70,"〇",IF(I70=K70,"△","●"))</f>
        <v>〇</v>
      </c>
      <c r="K70" s="145" t="str">
        <f>U7対戦表!H25&amp;""</f>
        <v>3</v>
      </c>
      <c r="L70" s="145" t="str">
        <f>U7対戦表!F22&amp;""</f>
        <v>1</v>
      </c>
      <c r="M70" s="147" t="str">
        <f>IF(L70&gt;N70,"〇",IF(L70=N70,"△","●"))</f>
        <v>〇</v>
      </c>
      <c r="N70" s="145" t="str">
        <f>U7対戦表!H22&amp;""</f>
        <v>0</v>
      </c>
      <c r="O70" s="160">
        <f t="shared" ref="O70" si="65">COUNTIF(D70:M70,"〇")</f>
        <v>3</v>
      </c>
      <c r="P70" s="160">
        <f t="shared" ref="P70" si="66">COUNTIF(D70:M70,"●")</f>
        <v>0</v>
      </c>
      <c r="Q70" s="160">
        <f t="shared" ref="Q70" si="67">COUNTIF(D70:M70,"△")</f>
        <v>0</v>
      </c>
      <c r="R70" s="155">
        <f>IF(C70="","",IF(C70=E70,1,IF(C70&gt;E70,3,0)))+IF(I70="","",IF(I70=K70,1,IF(I70&gt;K70,3,0)))+IF(L70="","",IF(L70=N70,1,IF(L70&gt;N70,3,0)))</f>
        <v>9</v>
      </c>
      <c r="S70" s="156">
        <f t="shared" ref="S70" si="68">_xlfn.RANK.EQ(R70,$R$68:$R$74,0)</f>
        <v>1</v>
      </c>
    </row>
    <row r="71" spans="1:19" ht="13.5" customHeight="1">
      <c r="A71" s="157"/>
      <c r="B71" s="158"/>
      <c r="C71" s="150"/>
      <c r="D71" s="148"/>
      <c r="E71" s="146"/>
      <c r="F71" s="159"/>
      <c r="G71" s="159"/>
      <c r="H71" s="159"/>
      <c r="I71" s="146"/>
      <c r="J71" s="148"/>
      <c r="K71" s="146"/>
      <c r="L71" s="146"/>
      <c r="M71" s="148"/>
      <c r="N71" s="146"/>
      <c r="O71" s="160"/>
      <c r="P71" s="160"/>
      <c r="Q71" s="160"/>
      <c r="R71" s="155"/>
      <c r="S71" s="155"/>
    </row>
    <row r="72" spans="1:19" ht="13.5" customHeight="1">
      <c r="A72" s="157" t="s">
        <v>86</v>
      </c>
      <c r="B72" s="158" t="s">
        <v>326</v>
      </c>
      <c r="C72" s="149" t="str">
        <f>K68</f>
        <v>3</v>
      </c>
      <c r="D72" s="147" t="str">
        <f>IF(C72&gt;E72,"〇",IF(C72=E72,"△","●"))</f>
        <v>〇</v>
      </c>
      <c r="E72" s="145" t="str">
        <f>I68</f>
        <v>0</v>
      </c>
      <c r="F72" s="145" t="str">
        <f>K70</f>
        <v>3</v>
      </c>
      <c r="G72" s="147" t="str">
        <f>IF(F72&gt;H72,"〇",IF(F72=H72,"△","●"))</f>
        <v>●</v>
      </c>
      <c r="H72" s="145" t="str">
        <f>I70</f>
        <v>4</v>
      </c>
      <c r="I72" s="159"/>
      <c r="J72" s="159"/>
      <c r="K72" s="159"/>
      <c r="L72" s="145" t="str">
        <f>U7対戦表!F43&amp;""</f>
        <v>1</v>
      </c>
      <c r="M72" s="147" t="str">
        <f>IF(L72&gt;N72,"〇",IF(L72=N72,"△","●"))</f>
        <v>●</v>
      </c>
      <c r="N72" s="145" t="str">
        <f>U7対戦表!H43&amp;""</f>
        <v>2</v>
      </c>
      <c r="O72" s="160">
        <f t="shared" ref="O72" si="69">COUNTIF(D72:M72,"〇")</f>
        <v>1</v>
      </c>
      <c r="P72" s="160">
        <f t="shared" ref="P72" si="70">COUNTIF(D72:M72,"●")</f>
        <v>2</v>
      </c>
      <c r="Q72" s="160">
        <f t="shared" ref="Q72" si="71">COUNTIF(D72:M72,"△")</f>
        <v>0</v>
      </c>
      <c r="R72" s="155">
        <f>IF(C72="","",IF(C72=E72,1,IF(C72&gt;E72,3,0)))+IF(F72="","",IF(F72=H72,1,IF(F72&gt;H72,3,0)))+IF(L72="","",IF(L72=N72,1,IF(L72&gt;N72,3,0)))</f>
        <v>3</v>
      </c>
      <c r="S72" s="156">
        <f t="shared" ref="S72" si="72">_xlfn.RANK.EQ(R72,$R$68:$R$74,0)</f>
        <v>3</v>
      </c>
    </row>
    <row r="73" spans="1:19" ht="13.5" customHeight="1">
      <c r="A73" s="157"/>
      <c r="B73" s="158"/>
      <c r="C73" s="150"/>
      <c r="D73" s="148"/>
      <c r="E73" s="146"/>
      <c r="F73" s="146"/>
      <c r="G73" s="148"/>
      <c r="H73" s="146"/>
      <c r="I73" s="159"/>
      <c r="J73" s="159"/>
      <c r="K73" s="159"/>
      <c r="L73" s="146"/>
      <c r="M73" s="148"/>
      <c r="N73" s="146"/>
      <c r="O73" s="160"/>
      <c r="P73" s="160"/>
      <c r="Q73" s="160"/>
      <c r="R73" s="155"/>
      <c r="S73" s="155"/>
    </row>
    <row r="74" spans="1:19" ht="13.5" customHeight="1">
      <c r="A74" s="157" t="s">
        <v>87</v>
      </c>
      <c r="B74" s="158" t="s">
        <v>372</v>
      </c>
      <c r="C74" s="149" t="str">
        <f>N68</f>
        <v>2</v>
      </c>
      <c r="D74" s="147" t="str">
        <f>IF(C74&gt;E74,"〇",IF(C74=E74,"△","●"))</f>
        <v>〇</v>
      </c>
      <c r="E74" s="145" t="str">
        <f>L68</f>
        <v>0</v>
      </c>
      <c r="F74" s="145" t="str">
        <f>N70</f>
        <v>0</v>
      </c>
      <c r="G74" s="147" t="str">
        <f>IF(F74&gt;H74,"〇",IF(F74=H74,"△","●"))</f>
        <v>●</v>
      </c>
      <c r="H74" s="145" t="str">
        <f>L70</f>
        <v>1</v>
      </c>
      <c r="I74" s="145" t="str">
        <f>N72</f>
        <v>2</v>
      </c>
      <c r="J74" s="147" t="str">
        <f>IF(I74&gt;K74,"〇",IF(I74=K74,"△","●"))</f>
        <v>〇</v>
      </c>
      <c r="K74" s="145" t="str">
        <f>L72</f>
        <v>1</v>
      </c>
      <c r="L74" s="159"/>
      <c r="M74" s="159"/>
      <c r="N74" s="159"/>
      <c r="O74" s="160">
        <f t="shared" ref="O74" si="73">COUNTIF(D74:M74,"〇")</f>
        <v>2</v>
      </c>
      <c r="P74" s="160">
        <f t="shared" ref="P74" si="74">COUNTIF(D74:M74,"●")</f>
        <v>1</v>
      </c>
      <c r="Q74" s="160">
        <f t="shared" ref="Q74" si="75">COUNTIF(D74:M74,"△")</f>
        <v>0</v>
      </c>
      <c r="R74" s="155">
        <f>IF(C74="","",IF(C74=E74,1,IF(C74&gt;E74,3,0)))+IF(F74="","",IF(F74=H74,1,IF(F74&gt;H74,3,0)))+IF(I74="","",IF(I74=K74,1,IF(I74&gt;K74,3,0)))</f>
        <v>6</v>
      </c>
      <c r="S74" s="156">
        <f t="shared" ref="S74" si="76">_xlfn.RANK.EQ(R74,$R$68:$R$74,0)</f>
        <v>2</v>
      </c>
    </row>
    <row r="75" spans="1:19" ht="13.5" customHeight="1">
      <c r="A75" s="157"/>
      <c r="B75" s="158"/>
      <c r="C75" s="150"/>
      <c r="D75" s="148"/>
      <c r="E75" s="146"/>
      <c r="F75" s="146"/>
      <c r="G75" s="148"/>
      <c r="H75" s="146"/>
      <c r="I75" s="146"/>
      <c r="J75" s="148"/>
      <c r="K75" s="146"/>
      <c r="L75" s="159"/>
      <c r="M75" s="159"/>
      <c r="N75" s="159"/>
      <c r="O75" s="160"/>
      <c r="P75" s="160"/>
      <c r="Q75" s="160"/>
      <c r="R75" s="155"/>
      <c r="S75" s="155"/>
    </row>
  </sheetData>
  <mergeCells count="470">
    <mergeCell ref="A1:S1"/>
    <mergeCell ref="A3:S3"/>
    <mergeCell ref="O6:O7"/>
    <mergeCell ref="O18:O19"/>
    <mergeCell ref="B6:B7"/>
    <mergeCell ref="C6:E7"/>
    <mergeCell ref="F6:H7"/>
    <mergeCell ref="I6:K7"/>
    <mergeCell ref="L6:N7"/>
    <mergeCell ref="P6:P7"/>
    <mergeCell ref="Q6:Q7"/>
    <mergeCell ref="R6:R7"/>
    <mergeCell ref="S6:S7"/>
    <mergeCell ref="A8:A9"/>
    <mergeCell ref="B8:B9"/>
    <mergeCell ref="C8:E9"/>
    <mergeCell ref="O8:O9"/>
    <mergeCell ref="P8:P9"/>
    <mergeCell ref="Q8:Q9"/>
    <mergeCell ref="R8:R9"/>
    <mergeCell ref="S8:S9"/>
    <mergeCell ref="A10:A11"/>
    <mergeCell ref="B10:B11"/>
    <mergeCell ref="F10:H11"/>
    <mergeCell ref="O10:O11"/>
    <mergeCell ref="P10:P11"/>
    <mergeCell ref="Q10:Q11"/>
    <mergeCell ref="R10:R11"/>
    <mergeCell ref="S10:S11"/>
    <mergeCell ref="R12:R13"/>
    <mergeCell ref="S12:S13"/>
    <mergeCell ref="A14:A15"/>
    <mergeCell ref="B14:B15"/>
    <mergeCell ref="L14:N15"/>
    <mergeCell ref="O14:O15"/>
    <mergeCell ref="P14:P15"/>
    <mergeCell ref="Q14:Q15"/>
    <mergeCell ref="R14:R15"/>
    <mergeCell ref="S14:S15"/>
    <mergeCell ref="A12:A13"/>
    <mergeCell ref="B12:B13"/>
    <mergeCell ref="I12:K13"/>
    <mergeCell ref="O12:O13"/>
    <mergeCell ref="P12:P13"/>
    <mergeCell ref="Q12:Q13"/>
    <mergeCell ref="I10:I11"/>
    <mergeCell ref="J10:J11"/>
    <mergeCell ref="K10:K11"/>
    <mergeCell ref="S18:S19"/>
    <mergeCell ref="A20:A21"/>
    <mergeCell ref="B20:B21"/>
    <mergeCell ref="C20:E21"/>
    <mergeCell ref="O20:O21"/>
    <mergeCell ref="P20:P21"/>
    <mergeCell ref="Q20:Q21"/>
    <mergeCell ref="R20:R21"/>
    <mergeCell ref="S20:S21"/>
    <mergeCell ref="L18:N19"/>
    <mergeCell ref="P18:P19"/>
    <mergeCell ref="Q18:Q19"/>
    <mergeCell ref="R18:R19"/>
    <mergeCell ref="B18:B19"/>
    <mergeCell ref="C18:E19"/>
    <mergeCell ref="F18:H19"/>
    <mergeCell ref="I18:K19"/>
    <mergeCell ref="F20:F21"/>
    <mergeCell ref="I20:I21"/>
    <mergeCell ref="J20:J21"/>
    <mergeCell ref="K20:K21"/>
    <mergeCell ref="L20:L21"/>
    <mergeCell ref="M20:M21"/>
    <mergeCell ref="N20:N21"/>
    <mergeCell ref="A26:A27"/>
    <mergeCell ref="B26:B27"/>
    <mergeCell ref="L26:N27"/>
    <mergeCell ref="O26:O27"/>
    <mergeCell ref="P26:P27"/>
    <mergeCell ref="Q26:Q27"/>
    <mergeCell ref="R22:R23"/>
    <mergeCell ref="S22:S23"/>
    <mergeCell ref="A24:A25"/>
    <mergeCell ref="B24:B25"/>
    <mergeCell ref="I24:K25"/>
    <mergeCell ref="O24:O25"/>
    <mergeCell ref="P24:P25"/>
    <mergeCell ref="Q24:Q25"/>
    <mergeCell ref="R24:R25"/>
    <mergeCell ref="S24:S25"/>
    <mergeCell ref="A22:A23"/>
    <mergeCell ref="B22:B23"/>
    <mergeCell ref="F22:H23"/>
    <mergeCell ref="O22:O23"/>
    <mergeCell ref="P22:P23"/>
    <mergeCell ref="Q22:Q23"/>
    <mergeCell ref="R26:R27"/>
    <mergeCell ref="S26:S27"/>
    <mergeCell ref="A32:A33"/>
    <mergeCell ref="B32:B33"/>
    <mergeCell ref="C32:E33"/>
    <mergeCell ref="O32:O33"/>
    <mergeCell ref="P32:P33"/>
    <mergeCell ref="Q32:Q33"/>
    <mergeCell ref="R32:R33"/>
    <mergeCell ref="S32:S33"/>
    <mergeCell ref="L30:N31"/>
    <mergeCell ref="B30:B31"/>
    <mergeCell ref="C30:E31"/>
    <mergeCell ref="F30:H31"/>
    <mergeCell ref="I30:K31"/>
    <mergeCell ref="P30:P31"/>
    <mergeCell ref="Q30:Q31"/>
    <mergeCell ref="R30:R31"/>
    <mergeCell ref="O30:O31"/>
    <mergeCell ref="S30:S31"/>
    <mergeCell ref="A38:A39"/>
    <mergeCell ref="B38:B39"/>
    <mergeCell ref="L38:N39"/>
    <mergeCell ref="O38:O39"/>
    <mergeCell ref="P38:P39"/>
    <mergeCell ref="Q38:Q39"/>
    <mergeCell ref="R34:R35"/>
    <mergeCell ref="S34:S35"/>
    <mergeCell ref="A36:A37"/>
    <mergeCell ref="B36:B37"/>
    <mergeCell ref="I36:K37"/>
    <mergeCell ref="O36:O37"/>
    <mergeCell ref="P36:P37"/>
    <mergeCell ref="Q36:Q37"/>
    <mergeCell ref="R36:R37"/>
    <mergeCell ref="S36:S37"/>
    <mergeCell ref="A34:A35"/>
    <mergeCell ref="B34:B35"/>
    <mergeCell ref="F34:H35"/>
    <mergeCell ref="O34:O35"/>
    <mergeCell ref="P34:P35"/>
    <mergeCell ref="Q34:Q35"/>
    <mergeCell ref="R38:R39"/>
    <mergeCell ref="S38:S39"/>
    <mergeCell ref="A44:A45"/>
    <mergeCell ref="B44:B45"/>
    <mergeCell ref="C44:E45"/>
    <mergeCell ref="O44:O45"/>
    <mergeCell ref="P44:P45"/>
    <mergeCell ref="Q44:Q45"/>
    <mergeCell ref="R44:R45"/>
    <mergeCell ref="S44:S45"/>
    <mergeCell ref="L42:N43"/>
    <mergeCell ref="P42:P43"/>
    <mergeCell ref="Q42:Q43"/>
    <mergeCell ref="R42:R43"/>
    <mergeCell ref="B42:B43"/>
    <mergeCell ref="C42:E43"/>
    <mergeCell ref="F42:H43"/>
    <mergeCell ref="I42:K43"/>
    <mergeCell ref="O42:O43"/>
    <mergeCell ref="S42:S43"/>
    <mergeCell ref="F44:F45"/>
    <mergeCell ref="G44:G45"/>
    <mergeCell ref="H44:H45"/>
    <mergeCell ref="I44:I45"/>
    <mergeCell ref="J44:J45"/>
    <mergeCell ref="K44:K45"/>
    <mergeCell ref="A50:A51"/>
    <mergeCell ref="B50:B51"/>
    <mergeCell ref="L50:N51"/>
    <mergeCell ref="O50:O51"/>
    <mergeCell ref="P50:P51"/>
    <mergeCell ref="Q50:Q51"/>
    <mergeCell ref="R46:R47"/>
    <mergeCell ref="S46:S47"/>
    <mergeCell ref="A48:A49"/>
    <mergeCell ref="B48:B49"/>
    <mergeCell ref="I48:K49"/>
    <mergeCell ref="O48:O49"/>
    <mergeCell ref="P48:P49"/>
    <mergeCell ref="Q48:Q49"/>
    <mergeCell ref="R48:R49"/>
    <mergeCell ref="S48:S49"/>
    <mergeCell ref="A46:A47"/>
    <mergeCell ref="B46:B47"/>
    <mergeCell ref="F46:H47"/>
    <mergeCell ref="O46:O47"/>
    <mergeCell ref="P46:P47"/>
    <mergeCell ref="Q46:Q47"/>
    <mergeCell ref="R50:R51"/>
    <mergeCell ref="S50:S51"/>
    <mergeCell ref="A56:A57"/>
    <mergeCell ref="B56:B57"/>
    <mergeCell ref="C56:E57"/>
    <mergeCell ref="O56:O57"/>
    <mergeCell ref="P56:P57"/>
    <mergeCell ref="Q56:Q57"/>
    <mergeCell ref="R56:R57"/>
    <mergeCell ref="S56:S57"/>
    <mergeCell ref="L54:N55"/>
    <mergeCell ref="P54:P55"/>
    <mergeCell ref="Q54:Q55"/>
    <mergeCell ref="R54:R55"/>
    <mergeCell ref="B54:B55"/>
    <mergeCell ref="C54:E55"/>
    <mergeCell ref="F54:H55"/>
    <mergeCell ref="I54:K55"/>
    <mergeCell ref="O54:O55"/>
    <mergeCell ref="S54:S55"/>
    <mergeCell ref="A62:A63"/>
    <mergeCell ref="B62:B63"/>
    <mergeCell ref="L62:N63"/>
    <mergeCell ref="O62:O63"/>
    <mergeCell ref="P62:P63"/>
    <mergeCell ref="Q62:Q63"/>
    <mergeCell ref="R58:R59"/>
    <mergeCell ref="S58:S59"/>
    <mergeCell ref="A60:A61"/>
    <mergeCell ref="B60:B61"/>
    <mergeCell ref="I60:K61"/>
    <mergeCell ref="O60:O61"/>
    <mergeCell ref="P60:P61"/>
    <mergeCell ref="Q60:Q61"/>
    <mergeCell ref="R60:R61"/>
    <mergeCell ref="S60:S61"/>
    <mergeCell ref="A58:A59"/>
    <mergeCell ref="B58:B59"/>
    <mergeCell ref="F58:H59"/>
    <mergeCell ref="O58:O59"/>
    <mergeCell ref="P58:P59"/>
    <mergeCell ref="Q58:Q59"/>
    <mergeCell ref="R62:R63"/>
    <mergeCell ref="S62:S63"/>
    <mergeCell ref="R68:R69"/>
    <mergeCell ref="S68:S69"/>
    <mergeCell ref="L66:N67"/>
    <mergeCell ref="P66:P67"/>
    <mergeCell ref="Q66:Q67"/>
    <mergeCell ref="R66:R67"/>
    <mergeCell ref="B66:B67"/>
    <mergeCell ref="C66:E67"/>
    <mergeCell ref="F66:H67"/>
    <mergeCell ref="I66:K67"/>
    <mergeCell ref="O66:O67"/>
    <mergeCell ref="S66:S67"/>
    <mergeCell ref="F68:F69"/>
    <mergeCell ref="G68:G69"/>
    <mergeCell ref="H68:H69"/>
    <mergeCell ref="I68:I69"/>
    <mergeCell ref="J68:J69"/>
    <mergeCell ref="K68:K69"/>
    <mergeCell ref="O70:O71"/>
    <mergeCell ref="P70:P71"/>
    <mergeCell ref="Q70:Q71"/>
    <mergeCell ref="A68:A69"/>
    <mergeCell ref="B68:B69"/>
    <mergeCell ref="C68:E69"/>
    <mergeCell ref="O68:O69"/>
    <mergeCell ref="P68:P69"/>
    <mergeCell ref="Q68:Q69"/>
    <mergeCell ref="C70:C71"/>
    <mergeCell ref="D70:D71"/>
    <mergeCell ref="E70:E71"/>
    <mergeCell ref="L68:L69"/>
    <mergeCell ref="M68:M69"/>
    <mergeCell ref="N68:N69"/>
    <mergeCell ref="I70:I71"/>
    <mergeCell ref="J70:J71"/>
    <mergeCell ref="K70:K71"/>
    <mergeCell ref="L70:L71"/>
    <mergeCell ref="M70:M71"/>
    <mergeCell ref="N70:N71"/>
    <mergeCell ref="L8:L9"/>
    <mergeCell ref="M8:M9"/>
    <mergeCell ref="N8:N9"/>
    <mergeCell ref="R74:R75"/>
    <mergeCell ref="S74:S75"/>
    <mergeCell ref="A74:A75"/>
    <mergeCell ref="B74:B75"/>
    <mergeCell ref="L74:N75"/>
    <mergeCell ref="O74:O75"/>
    <mergeCell ref="P74:P75"/>
    <mergeCell ref="Q74:Q75"/>
    <mergeCell ref="R70:R71"/>
    <mergeCell ref="S70:S71"/>
    <mergeCell ref="A72:A73"/>
    <mergeCell ref="B72:B73"/>
    <mergeCell ref="I72:K73"/>
    <mergeCell ref="O72:O73"/>
    <mergeCell ref="P72:P73"/>
    <mergeCell ref="Q72:Q73"/>
    <mergeCell ref="R72:R73"/>
    <mergeCell ref="S72:S73"/>
    <mergeCell ref="A70:A71"/>
    <mergeCell ref="B70:B71"/>
    <mergeCell ref="F70:H71"/>
    <mergeCell ref="F8:F9"/>
    <mergeCell ref="G8:G9"/>
    <mergeCell ref="H8:H9"/>
    <mergeCell ref="F12:F13"/>
    <mergeCell ref="G12:G13"/>
    <mergeCell ref="H12:H13"/>
    <mergeCell ref="I8:I9"/>
    <mergeCell ref="J8:J9"/>
    <mergeCell ref="K8:K9"/>
    <mergeCell ref="L10:L11"/>
    <mergeCell ref="M10:M11"/>
    <mergeCell ref="N10:N11"/>
    <mergeCell ref="L12:L13"/>
    <mergeCell ref="M12:M13"/>
    <mergeCell ref="N12:N13"/>
    <mergeCell ref="C10:C11"/>
    <mergeCell ref="D10:D11"/>
    <mergeCell ref="E10:E11"/>
    <mergeCell ref="C12:C13"/>
    <mergeCell ref="D12:D13"/>
    <mergeCell ref="E12:E13"/>
    <mergeCell ref="C26:C27"/>
    <mergeCell ref="D26:D27"/>
    <mergeCell ref="E26:E27"/>
    <mergeCell ref="F26:F27"/>
    <mergeCell ref="G26:G27"/>
    <mergeCell ref="H26:H27"/>
    <mergeCell ref="I26:I27"/>
    <mergeCell ref="J26:J27"/>
    <mergeCell ref="K26:K27"/>
    <mergeCell ref="L24:L25"/>
    <mergeCell ref="M24:M25"/>
    <mergeCell ref="N24:N25"/>
    <mergeCell ref="C24:C25"/>
    <mergeCell ref="D24:D25"/>
    <mergeCell ref="E24:E25"/>
    <mergeCell ref="F24:F25"/>
    <mergeCell ref="G24:G25"/>
    <mergeCell ref="H24:H25"/>
    <mergeCell ref="I22:I23"/>
    <mergeCell ref="C14:C15"/>
    <mergeCell ref="D14:D15"/>
    <mergeCell ref="E14:E15"/>
    <mergeCell ref="J22:J23"/>
    <mergeCell ref="K22:K23"/>
    <mergeCell ref="L22:L23"/>
    <mergeCell ref="M22:M23"/>
    <mergeCell ref="N22:N23"/>
    <mergeCell ref="C22:C23"/>
    <mergeCell ref="D22:D23"/>
    <mergeCell ref="E22:E23"/>
    <mergeCell ref="I14:I15"/>
    <mergeCell ref="J14:J15"/>
    <mergeCell ref="K14:K15"/>
    <mergeCell ref="G20:G21"/>
    <mergeCell ref="H20:H21"/>
    <mergeCell ref="F14:F15"/>
    <mergeCell ref="G14:G15"/>
    <mergeCell ref="H14:H15"/>
    <mergeCell ref="J38:J39"/>
    <mergeCell ref="K38:K39"/>
    <mergeCell ref="L36:L37"/>
    <mergeCell ref="M36:M37"/>
    <mergeCell ref="N36:N37"/>
    <mergeCell ref="C36:C37"/>
    <mergeCell ref="D36:D37"/>
    <mergeCell ref="E36:E37"/>
    <mergeCell ref="F36:F37"/>
    <mergeCell ref="G36:G37"/>
    <mergeCell ref="H36:H37"/>
    <mergeCell ref="C38:C39"/>
    <mergeCell ref="D38:D39"/>
    <mergeCell ref="E38:E39"/>
    <mergeCell ref="F38:F39"/>
    <mergeCell ref="G38:G39"/>
    <mergeCell ref="H38:H39"/>
    <mergeCell ref="I38:I39"/>
    <mergeCell ref="J34:J35"/>
    <mergeCell ref="K34:K35"/>
    <mergeCell ref="L34:L35"/>
    <mergeCell ref="M34:M35"/>
    <mergeCell ref="N34:N35"/>
    <mergeCell ref="C34:C35"/>
    <mergeCell ref="D34:D35"/>
    <mergeCell ref="E34:E35"/>
    <mergeCell ref="F32:F33"/>
    <mergeCell ref="G32:G33"/>
    <mergeCell ref="H32:H33"/>
    <mergeCell ref="I32:I33"/>
    <mergeCell ref="J32:J33"/>
    <mergeCell ref="K32:K33"/>
    <mergeCell ref="L32:L33"/>
    <mergeCell ref="M32:M33"/>
    <mergeCell ref="N32:N33"/>
    <mergeCell ref="I34:I35"/>
    <mergeCell ref="C50:C51"/>
    <mergeCell ref="D50:D51"/>
    <mergeCell ref="E50:E51"/>
    <mergeCell ref="F50:F51"/>
    <mergeCell ref="G50:G51"/>
    <mergeCell ref="H50:H51"/>
    <mergeCell ref="I50:I51"/>
    <mergeCell ref="J50:J51"/>
    <mergeCell ref="K50:K51"/>
    <mergeCell ref="L48:L49"/>
    <mergeCell ref="M48:M49"/>
    <mergeCell ref="N48:N49"/>
    <mergeCell ref="C48:C49"/>
    <mergeCell ref="D48:D49"/>
    <mergeCell ref="E48:E49"/>
    <mergeCell ref="F48:F49"/>
    <mergeCell ref="G48:G49"/>
    <mergeCell ref="H48:H49"/>
    <mergeCell ref="I46:I47"/>
    <mergeCell ref="J46:J47"/>
    <mergeCell ref="K46:K47"/>
    <mergeCell ref="L46:L47"/>
    <mergeCell ref="M46:M47"/>
    <mergeCell ref="N46:N47"/>
    <mergeCell ref="C46:C47"/>
    <mergeCell ref="D46:D47"/>
    <mergeCell ref="E46:E47"/>
    <mergeCell ref="L44:L45"/>
    <mergeCell ref="M44:M45"/>
    <mergeCell ref="N44:N45"/>
    <mergeCell ref="C62:C63"/>
    <mergeCell ref="D62:D63"/>
    <mergeCell ref="E62:E63"/>
    <mergeCell ref="F62:F63"/>
    <mergeCell ref="G62:G63"/>
    <mergeCell ref="H62:H63"/>
    <mergeCell ref="I62:I63"/>
    <mergeCell ref="J62:J63"/>
    <mergeCell ref="K62:K63"/>
    <mergeCell ref="L60:L61"/>
    <mergeCell ref="M60:M61"/>
    <mergeCell ref="N60:N61"/>
    <mergeCell ref="C60:C61"/>
    <mergeCell ref="D60:D61"/>
    <mergeCell ref="E60:E61"/>
    <mergeCell ref="F60:F61"/>
    <mergeCell ref="G60:G61"/>
    <mergeCell ref="H60:H61"/>
    <mergeCell ref="I58:I59"/>
    <mergeCell ref="J58:J59"/>
    <mergeCell ref="K58:K59"/>
    <mergeCell ref="L58:L59"/>
    <mergeCell ref="M58:M59"/>
    <mergeCell ref="N58:N59"/>
    <mergeCell ref="C58:C59"/>
    <mergeCell ref="D58:D59"/>
    <mergeCell ref="E58:E59"/>
    <mergeCell ref="F56:F57"/>
    <mergeCell ref="G56:G57"/>
    <mergeCell ref="H56:H57"/>
    <mergeCell ref="I56:I57"/>
    <mergeCell ref="J56:J57"/>
    <mergeCell ref="K56:K57"/>
    <mergeCell ref="L56:L57"/>
    <mergeCell ref="M56:M57"/>
    <mergeCell ref="N56:N57"/>
    <mergeCell ref="C74:C75"/>
    <mergeCell ref="D74:D75"/>
    <mergeCell ref="E74:E75"/>
    <mergeCell ref="F74:F75"/>
    <mergeCell ref="G74:G75"/>
    <mergeCell ref="H74:H75"/>
    <mergeCell ref="I74:I75"/>
    <mergeCell ref="J74:J75"/>
    <mergeCell ref="K74:K75"/>
    <mergeCell ref="L72:L73"/>
    <mergeCell ref="M72:M73"/>
    <mergeCell ref="N72:N73"/>
    <mergeCell ref="C72:C73"/>
    <mergeCell ref="D72:D73"/>
    <mergeCell ref="E72:E73"/>
    <mergeCell ref="F72:F73"/>
    <mergeCell ref="G72:G73"/>
    <mergeCell ref="H72:H73"/>
  </mergeCells>
  <phoneticPr fontId="2"/>
  <printOptions horizontalCentered="1" verticalCentered="1"/>
  <pageMargins left="0.78740157480314965" right="0.39370078740157483" top="0.39370078740157483" bottom="0.39370078740157483" header="0.51181102362204722" footer="0"/>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D00FF-A5AF-4AF9-91B5-565C18AD3F96}">
  <sheetPr>
    <tabColor rgb="FF00B0F0"/>
  </sheetPr>
  <dimension ref="A1:M49"/>
  <sheetViews>
    <sheetView view="pageBreakPreview" topLeftCell="A35" zoomScaleNormal="100" zoomScaleSheetLayoutView="100" workbookViewId="0">
      <selection activeCell="G49" sqref="G49"/>
    </sheetView>
  </sheetViews>
  <sheetFormatPr defaultColWidth="9" defaultRowHeight="21" customHeight="1" outlineLevelCol="1"/>
  <cols>
    <col min="1" max="1" width="5.453125" style="5" customWidth="1"/>
    <col min="2" max="2" width="5.453125" style="18" customWidth="1"/>
    <col min="3" max="3" width="8.453125" style="5" customWidth="1"/>
    <col min="4" max="4" width="18.453125" style="18" customWidth="1"/>
    <col min="5" max="5" width="9.08984375" style="18" hidden="1" customWidth="1" outlineLevel="1"/>
    <col min="6" max="6" width="6.453125" style="18" customWidth="1" collapsed="1"/>
    <col min="7" max="7" width="5.08984375" style="18" customWidth="1"/>
    <col min="8" max="8" width="6.453125" style="18" customWidth="1"/>
    <col min="9" max="9" width="18.453125" style="18" customWidth="1"/>
    <col min="10" max="10" width="9.08984375" style="18" hidden="1" customWidth="1" outlineLevel="1"/>
    <col min="11" max="11" width="18.453125" style="18" customWidth="1" collapsed="1"/>
    <col min="12" max="12" width="18.453125" style="18" customWidth="1"/>
    <col min="13" max="13" width="6.08984375" style="5" customWidth="1"/>
    <col min="14" max="14" width="1.453125" style="5" customWidth="1"/>
    <col min="15" max="15" width="3.81640625" style="5" customWidth="1"/>
    <col min="16" max="16384" width="9" style="5"/>
  </cols>
  <sheetData>
    <row r="1" spans="1:13" ht="21" customHeight="1">
      <c r="A1" s="138" t="s">
        <v>143</v>
      </c>
      <c r="B1" s="139"/>
      <c r="C1" s="140"/>
      <c r="D1" s="112" t="s">
        <v>144</v>
      </c>
      <c r="E1" s="141" t="s">
        <v>544</v>
      </c>
      <c r="F1" s="141"/>
      <c r="G1" s="141"/>
      <c r="H1" s="141"/>
      <c r="I1" s="141"/>
      <c r="J1" s="142" t="s">
        <v>107</v>
      </c>
      <c r="K1" s="142"/>
      <c r="L1" s="142"/>
    </row>
    <row r="2" spans="1:13" ht="21" customHeight="1">
      <c r="B2" s="16"/>
      <c r="C2" s="16"/>
      <c r="D2" s="16"/>
      <c r="E2" s="16"/>
      <c r="F2" s="16"/>
      <c r="G2" s="16"/>
      <c r="H2" s="16"/>
      <c r="I2" s="16"/>
      <c r="J2" s="16"/>
      <c r="K2" s="16"/>
      <c r="L2" s="16"/>
    </row>
    <row r="3" spans="1:13" ht="21" customHeight="1">
      <c r="A3" s="53" t="s">
        <v>145</v>
      </c>
      <c r="B3" s="5"/>
      <c r="D3" s="5"/>
      <c r="E3" s="5"/>
      <c r="F3" s="5"/>
      <c r="G3" s="5"/>
      <c r="L3" s="5"/>
    </row>
    <row r="4" spans="1:13" ht="21" customHeight="1" thickBot="1">
      <c r="A4" s="174"/>
      <c r="B4" s="175"/>
      <c r="C4" s="26" t="s">
        <v>109</v>
      </c>
      <c r="D4" s="136" t="s">
        <v>110</v>
      </c>
      <c r="E4" s="137"/>
      <c r="F4" s="137"/>
      <c r="G4" s="137"/>
      <c r="H4" s="137"/>
      <c r="I4" s="137"/>
      <c r="J4" s="137"/>
      <c r="K4" s="24" t="s">
        <v>111</v>
      </c>
      <c r="L4" s="24" t="s">
        <v>112</v>
      </c>
    </row>
    <row r="5" spans="1:13" ht="21" customHeight="1" thickTop="1">
      <c r="A5" s="76" t="s">
        <v>113</v>
      </c>
      <c r="B5" s="28" t="s">
        <v>114</v>
      </c>
      <c r="C5" s="29">
        <v>0.41666666666666669</v>
      </c>
      <c r="D5" s="30" t="s">
        <v>450</v>
      </c>
      <c r="E5" s="31" t="s">
        <v>115</v>
      </c>
      <c r="F5" s="109">
        <v>1</v>
      </c>
      <c r="G5" s="31" t="s">
        <v>59</v>
      </c>
      <c r="H5" s="109">
        <v>1</v>
      </c>
      <c r="I5" s="98" t="s">
        <v>410</v>
      </c>
      <c r="J5" s="33" t="s">
        <v>116</v>
      </c>
      <c r="K5" s="34" t="str">
        <f>D5</f>
        <v>北上サッカークラブ</v>
      </c>
      <c r="L5" s="97" t="str">
        <f>I5</f>
        <v>静岡横内サッカースポーツ少年団</v>
      </c>
      <c r="M5" s="35"/>
    </row>
    <row r="6" spans="1:13" ht="21" customHeight="1">
      <c r="A6" s="25" t="s">
        <v>117</v>
      </c>
      <c r="B6" s="36" t="s">
        <v>118</v>
      </c>
      <c r="C6" s="42">
        <v>0.4375</v>
      </c>
      <c r="D6" s="37" t="s">
        <v>445</v>
      </c>
      <c r="E6" s="38" t="s">
        <v>115</v>
      </c>
      <c r="F6" s="110">
        <v>0</v>
      </c>
      <c r="G6" s="38" t="s">
        <v>59</v>
      </c>
      <c r="H6" s="110">
        <v>15</v>
      </c>
      <c r="I6" s="78" t="s">
        <v>330</v>
      </c>
      <c r="J6" s="36" t="s">
        <v>119</v>
      </c>
      <c r="K6" s="40" t="str">
        <f t="shared" ref="K6:K13" si="0">D6</f>
        <v>高根須走</v>
      </c>
      <c r="L6" s="85" t="str">
        <f t="shared" ref="L6:L13" si="1">I6</f>
        <v>有度フットボールクラブ</v>
      </c>
      <c r="M6" s="11"/>
    </row>
    <row r="7" spans="1:13" ht="21" customHeight="1">
      <c r="A7" s="25" t="s">
        <v>120</v>
      </c>
      <c r="B7" s="36" t="s">
        <v>121</v>
      </c>
      <c r="C7" s="42">
        <v>0.45833333333333331</v>
      </c>
      <c r="D7" s="37" t="s">
        <v>448</v>
      </c>
      <c r="E7" s="38" t="s">
        <v>115</v>
      </c>
      <c r="F7" s="110">
        <v>4</v>
      </c>
      <c r="G7" s="38" t="s">
        <v>59</v>
      </c>
      <c r="H7" s="110">
        <v>3</v>
      </c>
      <c r="I7" s="43" t="s">
        <v>413</v>
      </c>
      <c r="J7" s="36" t="s">
        <v>116</v>
      </c>
      <c r="K7" s="40" t="str">
        <f t="shared" si="0"/>
        <v>MareFC</v>
      </c>
      <c r="L7" s="40" t="str">
        <f t="shared" si="1"/>
        <v>FCジョガドール静岡</v>
      </c>
      <c r="M7" s="11"/>
    </row>
    <row r="8" spans="1:13" ht="21" customHeight="1">
      <c r="A8" s="25" t="s">
        <v>122</v>
      </c>
      <c r="B8" s="36" t="s">
        <v>114</v>
      </c>
      <c r="C8" s="42">
        <v>0.47916666666666669</v>
      </c>
      <c r="D8" s="37" t="s">
        <v>450</v>
      </c>
      <c r="E8" s="38" t="s">
        <v>123</v>
      </c>
      <c r="F8" s="110">
        <v>5</v>
      </c>
      <c r="G8" s="38" t="s">
        <v>59</v>
      </c>
      <c r="H8" s="110">
        <v>0</v>
      </c>
      <c r="I8" s="43" t="s">
        <v>411</v>
      </c>
      <c r="J8" s="36" t="s">
        <v>115</v>
      </c>
      <c r="K8" s="37" t="str">
        <f t="shared" si="0"/>
        <v>北上サッカークラブ</v>
      </c>
      <c r="L8" s="40" t="str">
        <f t="shared" si="1"/>
        <v>岡部</v>
      </c>
      <c r="M8" s="11"/>
    </row>
    <row r="9" spans="1:13" ht="21" customHeight="1">
      <c r="A9" s="25" t="s">
        <v>124</v>
      </c>
      <c r="B9" s="36" t="s">
        <v>118</v>
      </c>
      <c r="C9" s="42">
        <v>0.5</v>
      </c>
      <c r="D9" s="37" t="s">
        <v>445</v>
      </c>
      <c r="E9" s="38" t="s">
        <v>123</v>
      </c>
      <c r="F9" s="110">
        <v>0</v>
      </c>
      <c r="G9" s="38" t="s">
        <v>59</v>
      </c>
      <c r="H9" s="110">
        <v>5</v>
      </c>
      <c r="I9" s="43" t="s">
        <v>340</v>
      </c>
      <c r="J9" s="36" t="s">
        <v>115</v>
      </c>
      <c r="K9" s="40" t="str">
        <f t="shared" si="0"/>
        <v>高根須走</v>
      </c>
      <c r="L9" s="40" t="str">
        <f t="shared" si="1"/>
        <v>ドゥエオル</v>
      </c>
      <c r="M9" s="11"/>
    </row>
    <row r="10" spans="1:13" ht="21" customHeight="1">
      <c r="A10" s="25" t="s">
        <v>125</v>
      </c>
      <c r="B10" s="36" t="s">
        <v>121</v>
      </c>
      <c r="C10" s="42">
        <v>0.52083333333333337</v>
      </c>
      <c r="D10" s="37" t="s">
        <v>448</v>
      </c>
      <c r="E10" s="38" t="s">
        <v>123</v>
      </c>
      <c r="F10" s="110">
        <v>2</v>
      </c>
      <c r="G10" s="38" t="s">
        <v>59</v>
      </c>
      <c r="H10" s="110">
        <v>2</v>
      </c>
      <c r="I10" s="82" t="s">
        <v>414</v>
      </c>
      <c r="J10" s="36" t="s">
        <v>115</v>
      </c>
      <c r="K10" s="40" t="str">
        <f t="shared" si="0"/>
        <v>MareFC</v>
      </c>
      <c r="L10" s="87" t="str">
        <f t="shared" si="1"/>
        <v>浜松西部フットボールクラブ</v>
      </c>
      <c r="M10" s="11"/>
    </row>
    <row r="11" spans="1:13" ht="21" customHeight="1">
      <c r="A11" s="25" t="s">
        <v>128</v>
      </c>
      <c r="B11" s="36" t="s">
        <v>114</v>
      </c>
      <c r="C11" s="42">
        <v>0.54166666666666663</v>
      </c>
      <c r="D11" s="37" t="s">
        <v>450</v>
      </c>
      <c r="E11" s="38" t="s">
        <v>116</v>
      </c>
      <c r="F11" s="110">
        <v>1</v>
      </c>
      <c r="G11" s="38" t="s">
        <v>59</v>
      </c>
      <c r="H11" s="110">
        <v>2</v>
      </c>
      <c r="I11" s="82" t="s">
        <v>412</v>
      </c>
      <c r="J11" s="36" t="s">
        <v>123</v>
      </c>
      <c r="K11" s="40" t="str">
        <f t="shared" si="0"/>
        <v>北上サッカークラブ</v>
      </c>
      <c r="L11" s="87" t="str">
        <f t="shared" si="1"/>
        <v>岡崎サッカースポーツ少年団</v>
      </c>
      <c r="M11" s="11"/>
    </row>
    <row r="12" spans="1:13" ht="21" customHeight="1">
      <c r="A12" s="25" t="s">
        <v>130</v>
      </c>
      <c r="B12" s="36" t="s">
        <v>118</v>
      </c>
      <c r="C12" s="42">
        <v>0.5625</v>
      </c>
      <c r="D12" s="37" t="s">
        <v>445</v>
      </c>
      <c r="E12" s="38" t="s">
        <v>119</v>
      </c>
      <c r="F12" s="110">
        <v>0</v>
      </c>
      <c r="G12" s="38" t="s">
        <v>59</v>
      </c>
      <c r="H12" s="110">
        <v>10</v>
      </c>
      <c r="I12" s="92" t="s">
        <v>384</v>
      </c>
      <c r="J12" s="36" t="s">
        <v>123</v>
      </c>
      <c r="K12" s="40" t="str">
        <f t="shared" si="0"/>
        <v>高根須走</v>
      </c>
      <c r="L12" s="93" t="str">
        <f t="shared" si="1"/>
        <v>森フットボールクラブ　アルゴス</v>
      </c>
      <c r="M12" s="11"/>
    </row>
    <row r="13" spans="1:13" ht="21" customHeight="1">
      <c r="A13" s="25" t="s">
        <v>132</v>
      </c>
      <c r="B13" s="36" t="s">
        <v>121</v>
      </c>
      <c r="C13" s="42">
        <v>0.58333333333333337</v>
      </c>
      <c r="D13" s="37" t="s">
        <v>448</v>
      </c>
      <c r="E13" s="38" t="s">
        <v>116</v>
      </c>
      <c r="F13" s="110">
        <v>4</v>
      </c>
      <c r="G13" s="38" t="s">
        <v>59</v>
      </c>
      <c r="H13" s="110">
        <v>2</v>
      </c>
      <c r="I13" s="43" t="s">
        <v>416</v>
      </c>
      <c r="J13" s="36" t="s">
        <v>123</v>
      </c>
      <c r="K13" s="40" t="str">
        <f t="shared" si="0"/>
        <v>MareFC</v>
      </c>
      <c r="L13" s="40" t="str">
        <f t="shared" si="1"/>
        <v>リュウチFC10</v>
      </c>
      <c r="M13" s="11"/>
    </row>
    <row r="14" spans="1:13" ht="21" customHeight="1">
      <c r="B14" s="44"/>
      <c r="C14" s="45"/>
      <c r="D14" s="44"/>
      <c r="E14" s="44"/>
      <c r="F14" s="44"/>
      <c r="G14" s="44"/>
      <c r="H14" s="44"/>
      <c r="I14" s="44"/>
      <c r="J14" s="44"/>
      <c r="K14" s="44"/>
      <c r="L14" s="44"/>
      <c r="M14" s="11"/>
    </row>
    <row r="15" spans="1:13" ht="21" customHeight="1">
      <c r="A15" s="53" t="s">
        <v>146</v>
      </c>
      <c r="B15" s="50"/>
      <c r="C15" s="50"/>
      <c r="D15" s="50"/>
      <c r="E15" s="50"/>
      <c r="F15" s="50"/>
      <c r="G15" s="5"/>
      <c r="H15" s="46"/>
      <c r="I15" s="46"/>
      <c r="J15" s="46"/>
      <c r="K15" s="46"/>
      <c r="L15" s="5"/>
    </row>
    <row r="16" spans="1:13" ht="21" customHeight="1" thickBot="1">
      <c r="A16" s="174"/>
      <c r="B16" s="175"/>
      <c r="C16" s="26" t="s">
        <v>109</v>
      </c>
      <c r="D16" s="136" t="s">
        <v>110</v>
      </c>
      <c r="E16" s="137"/>
      <c r="F16" s="137"/>
      <c r="G16" s="137"/>
      <c r="H16" s="137"/>
      <c r="I16" s="137"/>
      <c r="J16" s="137"/>
      <c r="K16" s="24" t="s">
        <v>111</v>
      </c>
      <c r="L16" s="24" t="s">
        <v>112</v>
      </c>
    </row>
    <row r="17" spans="1:13" ht="21" customHeight="1" thickTop="1">
      <c r="A17" s="76" t="s">
        <v>113</v>
      </c>
      <c r="B17" s="28" t="s">
        <v>114</v>
      </c>
      <c r="C17" s="29">
        <v>0.41666666666666669</v>
      </c>
      <c r="D17" s="30" t="s">
        <v>411</v>
      </c>
      <c r="E17" s="31" t="s">
        <v>135</v>
      </c>
      <c r="F17" s="109">
        <v>0</v>
      </c>
      <c r="G17" s="31" t="s">
        <v>59</v>
      </c>
      <c r="H17" s="109">
        <v>5</v>
      </c>
      <c r="I17" s="95" t="s">
        <v>412</v>
      </c>
      <c r="J17" s="33" t="s">
        <v>123</v>
      </c>
      <c r="K17" s="34" t="str">
        <f>D17</f>
        <v>岡部</v>
      </c>
      <c r="L17" s="96" t="str">
        <f>I17</f>
        <v>岡崎サッカースポーツ少年団</v>
      </c>
      <c r="M17" s="11"/>
    </row>
    <row r="18" spans="1:13" ht="21" customHeight="1">
      <c r="A18" s="25" t="s">
        <v>117</v>
      </c>
      <c r="B18" s="36" t="s">
        <v>118</v>
      </c>
      <c r="C18" s="42">
        <v>0.4375</v>
      </c>
      <c r="D18" s="37" t="s">
        <v>340</v>
      </c>
      <c r="E18" s="38" t="s">
        <v>135</v>
      </c>
      <c r="F18" s="110">
        <v>4</v>
      </c>
      <c r="G18" s="38" t="s">
        <v>59</v>
      </c>
      <c r="H18" s="110">
        <v>3</v>
      </c>
      <c r="I18" s="92" t="s">
        <v>384</v>
      </c>
      <c r="J18" s="36" t="s">
        <v>123</v>
      </c>
      <c r="K18" s="40" t="str">
        <f t="shared" ref="K18:K25" si="2">D18</f>
        <v>ドゥエオル</v>
      </c>
      <c r="L18" s="93" t="str">
        <f t="shared" ref="L18:L25" si="3">I18</f>
        <v>森フットボールクラブ　アルゴス</v>
      </c>
      <c r="M18" s="11"/>
    </row>
    <row r="19" spans="1:13" ht="21" customHeight="1">
      <c r="A19" s="25" t="s">
        <v>120</v>
      </c>
      <c r="B19" s="36" t="s">
        <v>121</v>
      </c>
      <c r="C19" s="42">
        <v>0.45833333333333331</v>
      </c>
      <c r="D19" s="83" t="s">
        <v>415</v>
      </c>
      <c r="E19" s="38" t="s">
        <v>123</v>
      </c>
      <c r="F19" s="110">
        <v>4</v>
      </c>
      <c r="G19" s="38" t="s">
        <v>59</v>
      </c>
      <c r="H19" s="110">
        <v>4</v>
      </c>
      <c r="I19" s="43" t="s">
        <v>416</v>
      </c>
      <c r="J19" s="36" t="s">
        <v>123</v>
      </c>
      <c r="K19" s="87" t="str">
        <f t="shared" si="2"/>
        <v>浜松西部フットボールクラブ</v>
      </c>
      <c r="L19" s="40" t="str">
        <f t="shared" si="3"/>
        <v>リュウチFC10</v>
      </c>
      <c r="M19" s="11"/>
    </row>
    <row r="20" spans="1:13" ht="21" customHeight="1">
      <c r="A20" s="25" t="s">
        <v>122</v>
      </c>
      <c r="B20" s="36" t="s">
        <v>114</v>
      </c>
      <c r="C20" s="42">
        <v>0.47916666666666669</v>
      </c>
      <c r="D20" s="84" t="s">
        <v>410</v>
      </c>
      <c r="E20" s="38" t="s">
        <v>116</v>
      </c>
      <c r="F20" s="110">
        <v>3</v>
      </c>
      <c r="G20" s="38" t="s">
        <v>59</v>
      </c>
      <c r="H20" s="110">
        <v>0</v>
      </c>
      <c r="I20" s="82" t="s">
        <v>412</v>
      </c>
      <c r="J20" s="36" t="s">
        <v>135</v>
      </c>
      <c r="K20" s="93" t="str">
        <f t="shared" si="2"/>
        <v>静岡横内サッカースポーツ少年団</v>
      </c>
      <c r="L20" s="87" t="str">
        <f t="shared" si="3"/>
        <v>岡崎サッカースポーツ少年団</v>
      </c>
      <c r="M20" s="11"/>
    </row>
    <row r="21" spans="1:13" ht="21" customHeight="1">
      <c r="A21" s="25" t="s">
        <v>124</v>
      </c>
      <c r="B21" s="36" t="s">
        <v>118</v>
      </c>
      <c r="C21" s="42">
        <v>0.5</v>
      </c>
      <c r="D21" s="79" t="s">
        <v>330</v>
      </c>
      <c r="E21" s="38" t="s">
        <v>119</v>
      </c>
      <c r="F21" s="110">
        <v>5</v>
      </c>
      <c r="G21" s="38" t="s">
        <v>59</v>
      </c>
      <c r="H21" s="110">
        <v>1</v>
      </c>
      <c r="I21" s="92" t="s">
        <v>384</v>
      </c>
      <c r="J21" s="36" t="s">
        <v>135</v>
      </c>
      <c r="K21" s="85" t="str">
        <f t="shared" si="2"/>
        <v>有度フットボールクラブ</v>
      </c>
      <c r="L21" s="93" t="str">
        <f t="shared" si="3"/>
        <v>森フットボールクラブ　アルゴス</v>
      </c>
      <c r="M21" s="11"/>
    </row>
    <row r="22" spans="1:13" ht="21" customHeight="1">
      <c r="A22" s="25" t="s">
        <v>125</v>
      </c>
      <c r="B22" s="36" t="s">
        <v>121</v>
      </c>
      <c r="C22" s="42">
        <v>0.52083333333333337</v>
      </c>
      <c r="D22" s="37" t="s">
        <v>413</v>
      </c>
      <c r="E22" s="38" t="s">
        <v>116</v>
      </c>
      <c r="F22" s="110">
        <v>2</v>
      </c>
      <c r="G22" s="38" t="s">
        <v>59</v>
      </c>
      <c r="H22" s="110">
        <v>4</v>
      </c>
      <c r="I22" s="43" t="s">
        <v>416</v>
      </c>
      <c r="J22" s="74" t="s">
        <v>123</v>
      </c>
      <c r="K22" s="40" t="str">
        <f t="shared" si="2"/>
        <v>FCジョガドール静岡</v>
      </c>
      <c r="L22" s="40" t="str">
        <f t="shared" si="3"/>
        <v>リュウチFC10</v>
      </c>
      <c r="M22" s="11"/>
    </row>
    <row r="23" spans="1:13" ht="21" customHeight="1">
      <c r="A23" s="25" t="s">
        <v>128</v>
      </c>
      <c r="B23" s="36" t="s">
        <v>114</v>
      </c>
      <c r="C23" s="42">
        <v>0.54166666666666663</v>
      </c>
      <c r="D23" s="84" t="s">
        <v>410</v>
      </c>
      <c r="E23" s="38" t="s">
        <v>115</v>
      </c>
      <c r="F23" s="110">
        <v>7</v>
      </c>
      <c r="G23" s="38" t="s">
        <v>59</v>
      </c>
      <c r="H23" s="110">
        <v>1</v>
      </c>
      <c r="I23" s="43" t="s">
        <v>411</v>
      </c>
      <c r="J23" s="74" t="s">
        <v>135</v>
      </c>
      <c r="K23" s="93" t="str">
        <f t="shared" si="2"/>
        <v>静岡横内サッカースポーツ少年団</v>
      </c>
      <c r="L23" s="40" t="str">
        <f t="shared" si="3"/>
        <v>岡部</v>
      </c>
      <c r="M23" s="11"/>
    </row>
    <row r="24" spans="1:13" ht="21" customHeight="1">
      <c r="A24" s="25" t="s">
        <v>130</v>
      </c>
      <c r="B24" s="36" t="s">
        <v>118</v>
      </c>
      <c r="C24" s="42">
        <v>0.5625</v>
      </c>
      <c r="D24" s="79" t="s">
        <v>330</v>
      </c>
      <c r="E24" s="38" t="s">
        <v>115</v>
      </c>
      <c r="F24" s="110">
        <v>1</v>
      </c>
      <c r="G24" s="38" t="s">
        <v>59</v>
      </c>
      <c r="H24" s="110">
        <v>2</v>
      </c>
      <c r="I24" s="43" t="s">
        <v>340</v>
      </c>
      <c r="J24" s="74" t="s">
        <v>135</v>
      </c>
      <c r="K24" s="85" t="str">
        <f t="shared" si="2"/>
        <v>有度フットボールクラブ</v>
      </c>
      <c r="L24" s="40" t="str">
        <f t="shared" si="3"/>
        <v>ドゥエオル</v>
      </c>
      <c r="M24" s="11"/>
    </row>
    <row r="25" spans="1:13" ht="21" customHeight="1">
      <c r="A25" s="25" t="s">
        <v>132</v>
      </c>
      <c r="B25" s="36" t="s">
        <v>121</v>
      </c>
      <c r="C25" s="42">
        <v>0.58333333333333337</v>
      </c>
      <c r="D25" s="37" t="s">
        <v>413</v>
      </c>
      <c r="E25" s="38" t="s">
        <v>115</v>
      </c>
      <c r="F25" s="110">
        <v>1</v>
      </c>
      <c r="G25" s="38" t="s">
        <v>59</v>
      </c>
      <c r="H25" s="110">
        <v>5</v>
      </c>
      <c r="I25" s="82" t="s">
        <v>414</v>
      </c>
      <c r="J25" s="74" t="s">
        <v>123</v>
      </c>
      <c r="K25" s="40" t="str">
        <f t="shared" si="2"/>
        <v>FCジョガドール静岡</v>
      </c>
      <c r="L25" s="87" t="str">
        <f t="shared" si="3"/>
        <v>浜松西部フットボールクラブ</v>
      </c>
      <c r="M25" s="11"/>
    </row>
    <row r="26" spans="1:13" ht="21" customHeight="1">
      <c r="B26" s="11"/>
      <c r="C26" s="45"/>
      <c r="D26" s="11"/>
      <c r="E26" s="11"/>
      <c r="F26" s="11"/>
      <c r="G26" s="11"/>
      <c r="H26" s="44"/>
      <c r="I26" s="44"/>
      <c r="J26" s="44"/>
      <c r="K26" s="44"/>
      <c r="L26" s="44"/>
      <c r="M26" s="11"/>
    </row>
    <row r="27" spans="1:13" ht="21" customHeight="1">
      <c r="A27" s="53" t="s">
        <v>147</v>
      </c>
      <c r="B27" s="50"/>
      <c r="C27" s="50"/>
      <c r="D27" s="50"/>
      <c r="E27" s="50"/>
      <c r="F27" s="50"/>
      <c r="G27" s="5"/>
      <c r="H27" s="46"/>
      <c r="I27" s="46"/>
      <c r="J27" s="46"/>
      <c r="K27" s="46"/>
      <c r="L27" s="5"/>
    </row>
    <row r="28" spans="1:13" ht="21" customHeight="1" thickBot="1">
      <c r="A28" s="174"/>
      <c r="B28" s="175"/>
      <c r="C28" s="26" t="s">
        <v>109</v>
      </c>
      <c r="D28" s="136" t="s">
        <v>110</v>
      </c>
      <c r="E28" s="137"/>
      <c r="F28" s="137"/>
      <c r="G28" s="137"/>
      <c r="H28" s="137"/>
      <c r="I28" s="137"/>
      <c r="J28" s="137"/>
      <c r="K28" s="24" t="s">
        <v>111</v>
      </c>
      <c r="L28" s="24" t="s">
        <v>112</v>
      </c>
    </row>
    <row r="29" spans="1:13" ht="21" customHeight="1" thickTop="1">
      <c r="A29" s="76" t="s">
        <v>113</v>
      </c>
      <c r="B29" s="28" t="s">
        <v>129</v>
      </c>
      <c r="C29" s="29">
        <v>0.41666666666666669</v>
      </c>
      <c r="D29" s="30" t="s">
        <v>449</v>
      </c>
      <c r="E29" s="31" t="s">
        <v>115</v>
      </c>
      <c r="F29" s="109">
        <v>1</v>
      </c>
      <c r="G29" s="31" t="s">
        <v>59</v>
      </c>
      <c r="H29" s="109">
        <v>2</v>
      </c>
      <c r="I29" s="95" t="s">
        <v>451</v>
      </c>
      <c r="J29" s="33" t="s">
        <v>115</v>
      </c>
      <c r="K29" s="34" t="str">
        <f>D29</f>
        <v>スキダマＦＣ</v>
      </c>
      <c r="L29" s="96" t="str">
        <f>I29</f>
        <v>富丘サッカースポーツ少年団</v>
      </c>
      <c r="M29" s="11"/>
    </row>
    <row r="30" spans="1:13" ht="21" customHeight="1">
      <c r="A30" s="25" t="s">
        <v>117</v>
      </c>
      <c r="B30" s="36" t="s">
        <v>131</v>
      </c>
      <c r="C30" s="42">
        <v>0.4375</v>
      </c>
      <c r="D30" s="37" t="s">
        <v>419</v>
      </c>
      <c r="E30" s="38" t="s">
        <v>123</v>
      </c>
      <c r="F30" s="110">
        <v>8</v>
      </c>
      <c r="G30" s="38" t="s">
        <v>59</v>
      </c>
      <c r="H30" s="110">
        <v>0</v>
      </c>
      <c r="I30" s="108" t="s">
        <v>457</v>
      </c>
      <c r="J30" s="36" t="s">
        <v>115</v>
      </c>
      <c r="K30" s="40" t="str">
        <f t="shared" ref="K30:K37" si="4">D30</f>
        <v>北浜サッカークラブ</v>
      </c>
      <c r="L30" s="102" t="str">
        <f t="shared" ref="L30:L37" si="5">I30</f>
        <v>吉原第一ジュニアサッカークラブ</v>
      </c>
      <c r="M30" s="11"/>
    </row>
    <row r="31" spans="1:13" ht="21" customHeight="1">
      <c r="A31" s="25" t="s">
        <v>120</v>
      </c>
      <c r="B31" s="36" t="s">
        <v>126</v>
      </c>
      <c r="C31" s="42">
        <v>0.45833333333333331</v>
      </c>
      <c r="D31" s="37" t="s">
        <v>422</v>
      </c>
      <c r="E31" s="38" t="s">
        <v>115</v>
      </c>
      <c r="F31" s="110">
        <v>1</v>
      </c>
      <c r="G31" s="38" t="s">
        <v>59</v>
      </c>
      <c r="H31" s="110">
        <v>2</v>
      </c>
      <c r="I31" s="92" t="s">
        <v>333</v>
      </c>
      <c r="J31" s="36" t="s">
        <v>119</v>
      </c>
      <c r="K31" s="40" t="str">
        <f t="shared" si="4"/>
        <v>F.C.フォルミーガ</v>
      </c>
      <c r="L31" s="93" t="str">
        <f t="shared" si="5"/>
        <v>飯田ファイターズサッカースポーツ少年団</v>
      </c>
      <c r="M31" s="11"/>
    </row>
    <row r="32" spans="1:13" ht="21" customHeight="1">
      <c r="A32" s="25" t="s">
        <v>122</v>
      </c>
      <c r="B32" s="36" t="s">
        <v>129</v>
      </c>
      <c r="C32" s="42">
        <v>0.47916666666666669</v>
      </c>
      <c r="D32" s="37" t="s">
        <v>449</v>
      </c>
      <c r="E32" s="38" t="s">
        <v>123</v>
      </c>
      <c r="F32" s="110">
        <v>0</v>
      </c>
      <c r="G32" s="38" t="s">
        <v>59</v>
      </c>
      <c r="H32" s="110">
        <v>3</v>
      </c>
      <c r="I32" s="92" t="s">
        <v>417</v>
      </c>
      <c r="J32" s="36" t="s">
        <v>115</v>
      </c>
      <c r="K32" s="40" t="str">
        <f t="shared" si="4"/>
        <v>スキダマＦＣ</v>
      </c>
      <c r="L32" s="93" t="str">
        <f t="shared" si="5"/>
        <v>島田第四小サッカースポーツ少年団</v>
      </c>
      <c r="M32" s="11"/>
    </row>
    <row r="33" spans="1:13" ht="21" customHeight="1">
      <c r="A33" s="25" t="s">
        <v>124</v>
      </c>
      <c r="B33" s="36" t="s">
        <v>131</v>
      </c>
      <c r="C33" s="42">
        <v>0.5</v>
      </c>
      <c r="D33" s="37" t="s">
        <v>419</v>
      </c>
      <c r="E33" s="38" t="s">
        <v>123</v>
      </c>
      <c r="F33" s="110">
        <v>5</v>
      </c>
      <c r="G33" s="38" t="s">
        <v>59</v>
      </c>
      <c r="H33" s="110">
        <v>0</v>
      </c>
      <c r="I33" s="82" t="s">
        <v>420</v>
      </c>
      <c r="J33" s="36" t="s">
        <v>123</v>
      </c>
      <c r="K33" s="40" t="str">
        <f t="shared" si="4"/>
        <v>北浜サッカークラブ</v>
      </c>
      <c r="L33" s="87" t="str">
        <f t="shared" si="5"/>
        <v>相良サッカースポーツ少年団</v>
      </c>
      <c r="M33" s="11"/>
    </row>
    <row r="34" spans="1:13" ht="21" customHeight="1">
      <c r="A34" s="25" t="s">
        <v>125</v>
      </c>
      <c r="B34" s="36" t="s">
        <v>126</v>
      </c>
      <c r="C34" s="42">
        <v>0.52083333333333337</v>
      </c>
      <c r="D34" s="37" t="s">
        <v>422</v>
      </c>
      <c r="E34" s="38" t="s">
        <v>123</v>
      </c>
      <c r="F34" s="110">
        <v>6</v>
      </c>
      <c r="G34" s="38" t="s">
        <v>59</v>
      </c>
      <c r="H34" s="110">
        <v>0</v>
      </c>
      <c r="I34" s="43" t="s">
        <v>350</v>
      </c>
      <c r="J34" s="36" t="s">
        <v>115</v>
      </c>
      <c r="K34" s="40" t="str">
        <f t="shared" si="4"/>
        <v>F.C.フォルミーガ</v>
      </c>
      <c r="L34" s="40" t="str">
        <f t="shared" si="5"/>
        <v>SENAFC</v>
      </c>
      <c r="M34" s="11"/>
    </row>
    <row r="35" spans="1:13" ht="21" customHeight="1">
      <c r="A35" s="25" t="s">
        <v>128</v>
      </c>
      <c r="B35" s="36" t="s">
        <v>129</v>
      </c>
      <c r="C35" s="42">
        <v>0.54166666666666663</v>
      </c>
      <c r="D35" s="37" t="s">
        <v>449</v>
      </c>
      <c r="E35" s="38" t="s">
        <v>115</v>
      </c>
      <c r="F35" s="110">
        <v>11</v>
      </c>
      <c r="G35" s="38" t="s">
        <v>59</v>
      </c>
      <c r="H35" s="110">
        <v>0</v>
      </c>
      <c r="I35" s="78" t="s">
        <v>418</v>
      </c>
      <c r="J35" s="36" t="s">
        <v>123</v>
      </c>
      <c r="K35" s="40" t="str">
        <f t="shared" si="4"/>
        <v>スキダマＦＣ</v>
      </c>
      <c r="L35" s="85" t="str">
        <f t="shared" si="5"/>
        <v>笠井フットボールクラブ</v>
      </c>
      <c r="M35" s="11"/>
    </row>
    <row r="36" spans="1:13" ht="21" customHeight="1">
      <c r="A36" s="25" t="s">
        <v>130</v>
      </c>
      <c r="B36" s="36" t="s">
        <v>131</v>
      </c>
      <c r="C36" s="42">
        <v>0.5625</v>
      </c>
      <c r="D36" s="37" t="s">
        <v>419</v>
      </c>
      <c r="E36" s="38" t="s">
        <v>115</v>
      </c>
      <c r="F36" s="110">
        <v>3</v>
      </c>
      <c r="G36" s="38" t="s">
        <v>59</v>
      </c>
      <c r="H36" s="110">
        <v>3</v>
      </c>
      <c r="I36" s="43" t="s">
        <v>421</v>
      </c>
      <c r="J36" s="36" t="s">
        <v>123</v>
      </c>
      <c r="K36" s="40" t="str">
        <f t="shared" si="4"/>
        <v>北浜サッカークラブ</v>
      </c>
      <c r="L36" s="40" t="str">
        <f t="shared" si="5"/>
        <v>アヴェニールSC</v>
      </c>
      <c r="M36" s="11"/>
    </row>
    <row r="37" spans="1:13" ht="21" customHeight="1">
      <c r="A37" s="25" t="s">
        <v>132</v>
      </c>
      <c r="B37" s="36" t="s">
        <v>126</v>
      </c>
      <c r="C37" s="42">
        <v>0.58333333333333337</v>
      </c>
      <c r="D37" s="37" t="s">
        <v>422</v>
      </c>
      <c r="E37" s="38" t="s">
        <v>119</v>
      </c>
      <c r="F37" s="110">
        <v>1</v>
      </c>
      <c r="G37" s="38" t="s">
        <v>59</v>
      </c>
      <c r="H37" s="110">
        <v>2</v>
      </c>
      <c r="I37" s="78" t="s">
        <v>423</v>
      </c>
      <c r="J37" s="36" t="s">
        <v>123</v>
      </c>
      <c r="K37" s="40" t="str">
        <f t="shared" si="4"/>
        <v>F.C.フォルミーガ</v>
      </c>
      <c r="L37" s="85" t="str">
        <f t="shared" si="5"/>
        <v>山名スポーツ少年団</v>
      </c>
      <c r="M37" s="11"/>
    </row>
    <row r="38" spans="1:13" ht="21" customHeight="1">
      <c r="B38" s="19"/>
      <c r="C38" s="52"/>
      <c r="D38" s="19"/>
      <c r="E38" s="19"/>
      <c r="F38" s="19"/>
      <c r="G38" s="19"/>
      <c r="H38" s="44"/>
      <c r="I38" s="44"/>
      <c r="J38" s="44"/>
      <c r="K38" s="44"/>
      <c r="L38" s="44"/>
      <c r="M38" s="11"/>
    </row>
    <row r="39" spans="1:13" ht="21" customHeight="1">
      <c r="A39" s="53" t="s">
        <v>148</v>
      </c>
      <c r="B39" s="50"/>
      <c r="C39" s="50"/>
      <c r="D39" s="50"/>
      <c r="E39" s="50"/>
      <c r="F39" s="50"/>
      <c r="G39" s="5"/>
      <c r="H39" s="46"/>
      <c r="I39" s="46"/>
      <c r="J39" s="46"/>
      <c r="K39" s="46"/>
      <c r="L39" s="5"/>
    </row>
    <row r="40" spans="1:13" ht="21" customHeight="1" thickBot="1">
      <c r="A40" s="174"/>
      <c r="B40" s="175"/>
      <c r="C40" s="26" t="s">
        <v>109</v>
      </c>
      <c r="D40" s="136" t="s">
        <v>110</v>
      </c>
      <c r="E40" s="137"/>
      <c r="F40" s="137"/>
      <c r="G40" s="137"/>
      <c r="H40" s="137"/>
      <c r="I40" s="137"/>
      <c r="J40" s="137"/>
      <c r="K40" s="24" t="s">
        <v>111</v>
      </c>
      <c r="L40" s="24" t="s">
        <v>112</v>
      </c>
    </row>
    <row r="41" spans="1:13" ht="21" customHeight="1" thickTop="1">
      <c r="A41" s="76" t="s">
        <v>113</v>
      </c>
      <c r="B41" s="28" t="s">
        <v>129</v>
      </c>
      <c r="C41" s="29">
        <v>0.41666666666666669</v>
      </c>
      <c r="D41" s="94" t="s">
        <v>417</v>
      </c>
      <c r="E41" s="31" t="s">
        <v>135</v>
      </c>
      <c r="F41" s="109">
        <v>9</v>
      </c>
      <c r="G41" s="31" t="s">
        <v>59</v>
      </c>
      <c r="H41" s="109">
        <v>0</v>
      </c>
      <c r="I41" s="88" t="s">
        <v>418</v>
      </c>
      <c r="J41" s="33" t="s">
        <v>123</v>
      </c>
      <c r="K41" s="97" t="str">
        <f>D41</f>
        <v>島田第四小サッカースポーツ少年団</v>
      </c>
      <c r="L41" s="90" t="str">
        <f>I41</f>
        <v>笠井フットボールクラブ</v>
      </c>
      <c r="M41" s="11"/>
    </row>
    <row r="42" spans="1:13" ht="21" customHeight="1">
      <c r="A42" s="25" t="s">
        <v>117</v>
      </c>
      <c r="B42" s="36" t="s">
        <v>131</v>
      </c>
      <c r="C42" s="42">
        <v>0.4375</v>
      </c>
      <c r="D42" s="83" t="s">
        <v>420</v>
      </c>
      <c r="E42" s="38" t="s">
        <v>135</v>
      </c>
      <c r="F42" s="110">
        <v>3</v>
      </c>
      <c r="G42" s="38" t="s">
        <v>59</v>
      </c>
      <c r="H42" s="110">
        <v>0</v>
      </c>
      <c r="I42" s="43" t="s">
        <v>421</v>
      </c>
      <c r="J42" s="36" t="s">
        <v>123</v>
      </c>
      <c r="K42" s="96" t="str">
        <f t="shared" ref="K42:K49" si="6">D42</f>
        <v>相良サッカースポーツ少年団</v>
      </c>
      <c r="L42" s="34" t="str">
        <f t="shared" ref="L42:L49" si="7">I42</f>
        <v>アヴェニールSC</v>
      </c>
      <c r="M42" s="11"/>
    </row>
    <row r="43" spans="1:13" ht="21" customHeight="1">
      <c r="A43" s="25" t="s">
        <v>120</v>
      </c>
      <c r="B43" s="36" t="s">
        <v>126</v>
      </c>
      <c r="C43" s="42">
        <v>0.45833333333333331</v>
      </c>
      <c r="D43" s="51" t="s">
        <v>350</v>
      </c>
      <c r="E43" s="38" t="s">
        <v>116</v>
      </c>
      <c r="F43" s="110">
        <v>0</v>
      </c>
      <c r="G43" s="38" t="s">
        <v>59</v>
      </c>
      <c r="H43" s="110">
        <v>5</v>
      </c>
      <c r="I43" s="78" t="s">
        <v>423</v>
      </c>
      <c r="J43" s="36" t="s">
        <v>123</v>
      </c>
      <c r="K43" s="77" t="str">
        <f t="shared" si="6"/>
        <v>SENAFC</v>
      </c>
      <c r="L43" s="90" t="str">
        <f t="shared" si="7"/>
        <v>山名スポーツ少年団</v>
      </c>
      <c r="M43" s="11"/>
    </row>
    <row r="44" spans="1:13" ht="21" customHeight="1">
      <c r="A44" s="25" t="s">
        <v>122</v>
      </c>
      <c r="B44" s="36" t="s">
        <v>129</v>
      </c>
      <c r="C44" s="42">
        <v>0.47916666666666669</v>
      </c>
      <c r="D44" s="83" t="s">
        <v>451</v>
      </c>
      <c r="E44" s="38" t="s">
        <v>115</v>
      </c>
      <c r="F44" s="110">
        <v>6</v>
      </c>
      <c r="G44" s="38" t="s">
        <v>59</v>
      </c>
      <c r="H44" s="110">
        <v>1</v>
      </c>
      <c r="I44" s="78" t="s">
        <v>418</v>
      </c>
      <c r="J44" s="36" t="s">
        <v>135</v>
      </c>
      <c r="K44" s="96" t="str">
        <f t="shared" si="6"/>
        <v>富丘サッカースポーツ少年団</v>
      </c>
      <c r="L44" s="90" t="str">
        <f t="shared" si="7"/>
        <v>笠井フットボールクラブ</v>
      </c>
      <c r="M44" s="11"/>
    </row>
    <row r="45" spans="1:13" ht="21" customHeight="1">
      <c r="A45" s="25" t="s">
        <v>124</v>
      </c>
      <c r="B45" s="36" t="s">
        <v>131</v>
      </c>
      <c r="C45" s="42">
        <v>0.5</v>
      </c>
      <c r="D45" s="101" t="s">
        <v>457</v>
      </c>
      <c r="E45" s="38" t="s">
        <v>115</v>
      </c>
      <c r="F45" s="110">
        <v>0</v>
      </c>
      <c r="G45" s="38" t="s">
        <v>59</v>
      </c>
      <c r="H45" s="110">
        <v>5</v>
      </c>
      <c r="I45" s="43" t="s">
        <v>421</v>
      </c>
      <c r="J45" s="36" t="s">
        <v>135</v>
      </c>
      <c r="K45" s="100" t="str">
        <f t="shared" si="6"/>
        <v>吉原第一ジュニアサッカークラブ</v>
      </c>
      <c r="L45" s="34" t="str">
        <f t="shared" si="7"/>
        <v>アヴェニールSC</v>
      </c>
      <c r="M45" s="11"/>
    </row>
    <row r="46" spans="1:13" ht="21" customHeight="1">
      <c r="A46" s="25" t="s">
        <v>125</v>
      </c>
      <c r="B46" s="36" t="s">
        <v>126</v>
      </c>
      <c r="C46" s="42">
        <v>0.52083333333333337</v>
      </c>
      <c r="D46" s="84" t="s">
        <v>333</v>
      </c>
      <c r="E46" s="38" t="s">
        <v>119</v>
      </c>
      <c r="F46" s="110">
        <v>1</v>
      </c>
      <c r="G46" s="38" t="s">
        <v>59</v>
      </c>
      <c r="H46" s="110">
        <v>1</v>
      </c>
      <c r="I46" s="39" t="s">
        <v>423</v>
      </c>
      <c r="J46" s="36" t="s">
        <v>116</v>
      </c>
      <c r="K46" s="97" t="str">
        <f t="shared" si="6"/>
        <v>飯田ファイターズサッカースポーツ少年団</v>
      </c>
      <c r="L46" s="77" t="str">
        <f t="shared" si="7"/>
        <v>山名スポーツ少年団</v>
      </c>
      <c r="M46" s="11"/>
    </row>
    <row r="47" spans="1:13" ht="21" customHeight="1">
      <c r="A47" s="25" t="s">
        <v>128</v>
      </c>
      <c r="B47" s="36" t="s">
        <v>129</v>
      </c>
      <c r="C47" s="42">
        <v>0.54166666666666663</v>
      </c>
      <c r="D47" s="83" t="s">
        <v>451</v>
      </c>
      <c r="E47" s="38" t="s">
        <v>115</v>
      </c>
      <c r="F47" s="110">
        <v>1</v>
      </c>
      <c r="G47" s="38" t="s">
        <v>59</v>
      </c>
      <c r="H47" s="110">
        <v>5</v>
      </c>
      <c r="I47" s="92" t="s">
        <v>417</v>
      </c>
      <c r="J47" s="36" t="s">
        <v>135</v>
      </c>
      <c r="K47" s="96" t="str">
        <f t="shared" si="6"/>
        <v>富丘サッカースポーツ少年団</v>
      </c>
      <c r="L47" s="97" t="str">
        <f t="shared" si="7"/>
        <v>島田第四小サッカースポーツ少年団</v>
      </c>
      <c r="M47" s="11"/>
    </row>
    <row r="48" spans="1:13" ht="21" customHeight="1">
      <c r="A48" s="25" t="s">
        <v>130</v>
      </c>
      <c r="B48" s="36" t="s">
        <v>131</v>
      </c>
      <c r="C48" s="42">
        <v>0.5625</v>
      </c>
      <c r="D48" s="101" t="s">
        <v>457</v>
      </c>
      <c r="E48" s="38" t="s">
        <v>123</v>
      </c>
      <c r="F48" s="110">
        <v>2</v>
      </c>
      <c r="G48" s="38" t="s">
        <v>59</v>
      </c>
      <c r="H48" s="110">
        <v>4</v>
      </c>
      <c r="I48" s="82" t="s">
        <v>420</v>
      </c>
      <c r="J48" s="36" t="s">
        <v>135</v>
      </c>
      <c r="K48" s="100" t="str">
        <f t="shared" si="6"/>
        <v>吉原第一ジュニアサッカークラブ</v>
      </c>
      <c r="L48" s="96" t="str">
        <f t="shared" si="7"/>
        <v>相良サッカースポーツ少年団</v>
      </c>
      <c r="M48" s="11"/>
    </row>
    <row r="49" spans="1:13" ht="21" customHeight="1">
      <c r="A49" s="25" t="s">
        <v>132</v>
      </c>
      <c r="B49" s="36" t="s">
        <v>126</v>
      </c>
      <c r="C49" s="42">
        <v>0.58333333333333337</v>
      </c>
      <c r="D49" s="84" t="s">
        <v>333</v>
      </c>
      <c r="E49" s="38" t="s">
        <v>115</v>
      </c>
      <c r="F49" s="110">
        <v>6</v>
      </c>
      <c r="G49" s="38" t="s">
        <v>59</v>
      </c>
      <c r="H49" s="110">
        <v>1</v>
      </c>
      <c r="I49" s="39" t="s">
        <v>350</v>
      </c>
      <c r="J49" s="36" t="s">
        <v>116</v>
      </c>
      <c r="K49" s="97" t="str">
        <f t="shared" si="6"/>
        <v>飯田ファイターズサッカースポーツ少年団</v>
      </c>
      <c r="L49" s="77" t="str">
        <f t="shared" si="7"/>
        <v>SENAFC</v>
      </c>
      <c r="M49" s="11"/>
    </row>
  </sheetData>
  <autoFilter ref="B1:B49" xr:uid="{00000000-0009-0000-0000-000007000000}"/>
  <mergeCells count="11">
    <mergeCell ref="A28:B28"/>
    <mergeCell ref="D28:J28"/>
    <mergeCell ref="A40:B40"/>
    <mergeCell ref="D40:J40"/>
    <mergeCell ref="A1:C1"/>
    <mergeCell ref="E1:I1"/>
    <mergeCell ref="J1:L1"/>
    <mergeCell ref="A4:B4"/>
    <mergeCell ref="D4:J4"/>
    <mergeCell ref="A16:B16"/>
    <mergeCell ref="D16:J16"/>
  </mergeCells>
  <phoneticPr fontId="2"/>
  <printOptions horizontalCentered="1"/>
  <pageMargins left="0.39370078740157483" right="0.39370078740157483" top="0.59055118110236227" bottom="0.39370078740157483" header="0.51181102362204722" footer="0.51181102362204722"/>
  <pageSetup paperSize="9" scale="75" firstPageNumber="42949631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5E529-C39B-4125-96CF-109F127A8C44}">
  <sheetPr>
    <tabColor rgb="FF00B0F0"/>
  </sheetPr>
  <dimension ref="A1:V75"/>
  <sheetViews>
    <sheetView view="pageBreakPreview" topLeftCell="A49" zoomScaleNormal="100" zoomScaleSheetLayoutView="100" workbookViewId="0">
      <selection activeCell="F50" sqref="F50:G51"/>
    </sheetView>
  </sheetViews>
  <sheetFormatPr defaultColWidth="9" defaultRowHeight="13"/>
  <cols>
    <col min="1" max="1" width="3.453125" style="5" bestFit="1" customWidth="1"/>
    <col min="2" max="2" width="13.453125" style="5" customWidth="1"/>
    <col min="3" max="14" width="4.453125" style="5" customWidth="1"/>
    <col min="15" max="17" width="4.453125" style="18" customWidth="1"/>
    <col min="18" max="19" width="5.453125" style="18" customWidth="1"/>
    <col min="20" max="20" width="4.453125" style="5" customWidth="1"/>
    <col min="21" max="16384" width="9" style="5"/>
  </cols>
  <sheetData>
    <row r="1" spans="1:19" ht="19.5" customHeight="1">
      <c r="A1" s="115" t="s">
        <v>104</v>
      </c>
      <c r="B1" s="115"/>
      <c r="C1" s="115"/>
      <c r="D1" s="115"/>
      <c r="E1" s="115"/>
      <c r="F1" s="115"/>
      <c r="G1" s="115"/>
      <c r="H1" s="115"/>
      <c r="I1" s="115"/>
      <c r="J1" s="115"/>
      <c r="K1" s="115"/>
      <c r="L1" s="115"/>
      <c r="M1" s="115"/>
      <c r="N1" s="115"/>
      <c r="O1" s="115"/>
      <c r="P1" s="115"/>
      <c r="Q1" s="115"/>
      <c r="R1" s="115"/>
      <c r="S1" s="115"/>
    </row>
    <row r="2" spans="1:19">
      <c r="A2" s="20"/>
      <c r="B2" s="21"/>
      <c r="C2" s="20"/>
      <c r="D2" s="20"/>
      <c r="E2" s="20"/>
      <c r="F2" s="20"/>
      <c r="G2" s="20"/>
      <c r="H2" s="20"/>
      <c r="I2" s="20"/>
      <c r="J2" s="20"/>
      <c r="K2" s="20"/>
      <c r="L2" s="20"/>
      <c r="M2" s="20"/>
      <c r="N2" s="20"/>
      <c r="O2" s="22"/>
      <c r="P2" s="22"/>
      <c r="Q2" s="22"/>
      <c r="R2" s="22"/>
      <c r="S2" s="22"/>
    </row>
    <row r="3" spans="1:19" ht="18.75" customHeight="1">
      <c r="A3" s="172" t="s">
        <v>543</v>
      </c>
      <c r="B3" s="172"/>
      <c r="C3" s="172"/>
      <c r="D3" s="172"/>
      <c r="E3" s="172"/>
      <c r="F3" s="172"/>
      <c r="G3" s="172"/>
      <c r="H3" s="172"/>
      <c r="I3" s="172"/>
      <c r="J3" s="172"/>
      <c r="K3" s="172"/>
      <c r="L3" s="172"/>
      <c r="M3" s="172"/>
      <c r="N3" s="172"/>
      <c r="O3" s="172"/>
      <c r="P3" s="172"/>
      <c r="Q3" s="172"/>
      <c r="R3" s="172"/>
      <c r="S3" s="172"/>
    </row>
    <row r="4" spans="1:19" ht="13.5" customHeight="1">
      <c r="B4" s="16"/>
      <c r="C4" s="16"/>
      <c r="D4" s="16"/>
      <c r="E4" s="16"/>
      <c r="F4" s="16"/>
      <c r="G4" s="16"/>
      <c r="H4" s="16"/>
      <c r="I4" s="16"/>
      <c r="J4" s="16"/>
      <c r="K4" s="16"/>
      <c r="L4" s="16"/>
      <c r="M4" s="16"/>
      <c r="N4" s="16"/>
      <c r="P4" s="111">
        <f>IF(F8=H8,1,IF(F8&gt;H8,3,0))+IF(I8=K8,1,IF(I8&gt;K8,3,0))+IF(L8=N8,1,IF(L8&gt;N8,3,0))</f>
        <v>4</v>
      </c>
      <c r="Q4" s="111">
        <f>IF(F8="","",IF(F8=H8,1,IF(F8&gt;H8,3,0)))</f>
        <v>1</v>
      </c>
      <c r="R4" s="111">
        <f>IF(F8="","",IF(F8=H8,1,IF(F8&gt;H8,3,0)))+IF(I8="","",IF(I8=K8,1,IF(I8&gt;K8,3,0)))+IF(L8="","",IF(L8=N8,1,IF(L8&gt;N8,3,0)))</f>
        <v>4</v>
      </c>
      <c r="S4" s="111" t="b">
        <f>IF(F8="",IF(F8=H8,1,IF(F8&gt;H8,3,0)))</f>
        <v>0</v>
      </c>
    </row>
    <row r="5" spans="1:19" ht="13.5" customHeight="1">
      <c r="B5" s="17" t="s">
        <v>8</v>
      </c>
      <c r="C5" s="17"/>
      <c r="D5" s="17"/>
      <c r="E5" s="17"/>
      <c r="F5" s="17"/>
      <c r="G5" s="17"/>
      <c r="H5" s="17"/>
      <c r="I5" s="17"/>
      <c r="J5" s="17"/>
      <c r="K5" s="17"/>
      <c r="L5" s="17"/>
      <c r="M5" s="17"/>
      <c r="N5" s="17"/>
    </row>
    <row r="6" spans="1:19" ht="13.5" customHeight="1">
      <c r="B6" s="159"/>
      <c r="C6" s="166" t="str">
        <f>B8</f>
        <v>北上サッカークラブ</v>
      </c>
      <c r="D6" s="166"/>
      <c r="E6" s="166"/>
      <c r="F6" s="166" t="str">
        <f>B10</f>
        <v>静岡横内サッカースポーツ少年団</v>
      </c>
      <c r="G6" s="166"/>
      <c r="H6" s="166"/>
      <c r="I6" s="166" t="str">
        <f>B12</f>
        <v>岡部</v>
      </c>
      <c r="J6" s="166"/>
      <c r="K6" s="166"/>
      <c r="L6" s="166" t="str">
        <f>B14</f>
        <v>岡崎サッカースポーツ少年団</v>
      </c>
      <c r="M6" s="166"/>
      <c r="N6" s="166"/>
      <c r="O6" s="166" t="s">
        <v>54</v>
      </c>
      <c r="P6" s="166" t="s">
        <v>56</v>
      </c>
      <c r="Q6" s="166" t="s">
        <v>55</v>
      </c>
      <c r="R6" s="166" t="s">
        <v>69</v>
      </c>
      <c r="S6" s="166" t="s">
        <v>57</v>
      </c>
    </row>
    <row r="7" spans="1:19" ht="13.5" customHeight="1" thickBot="1">
      <c r="B7" s="159"/>
      <c r="C7" s="167"/>
      <c r="D7" s="167"/>
      <c r="E7" s="167"/>
      <c r="F7" s="167"/>
      <c r="G7" s="167"/>
      <c r="H7" s="167"/>
      <c r="I7" s="167"/>
      <c r="J7" s="167"/>
      <c r="K7" s="167"/>
      <c r="L7" s="167"/>
      <c r="M7" s="167"/>
      <c r="N7" s="167"/>
      <c r="O7" s="167"/>
      <c r="P7" s="167"/>
      <c r="Q7" s="167"/>
      <c r="R7" s="167"/>
      <c r="S7" s="168"/>
    </row>
    <row r="8" spans="1:19" ht="13.5" customHeight="1" thickTop="1">
      <c r="A8" s="157" t="s">
        <v>9</v>
      </c>
      <c r="B8" s="158" t="s">
        <v>450</v>
      </c>
      <c r="C8" s="161"/>
      <c r="D8" s="162"/>
      <c r="E8" s="162"/>
      <c r="F8" s="180" t="str">
        <f>U8対戦表!F5&amp;""</f>
        <v>1</v>
      </c>
      <c r="G8" s="152" t="str">
        <f>IF(F8&gt;H8,"〇",IF(F8=H8,"△","●"))</f>
        <v>△</v>
      </c>
      <c r="H8" s="180" t="str">
        <f>U8対戦表!H5&amp;""</f>
        <v>1</v>
      </c>
      <c r="I8" s="180" t="str">
        <f>U8対戦表!F8&amp;""</f>
        <v>5</v>
      </c>
      <c r="J8" s="152" t="str">
        <f>IF(I8&gt;K8,"〇",IF(I8=K8,"△","●"))</f>
        <v>〇</v>
      </c>
      <c r="K8" s="180" t="str">
        <f>U8対戦表!H8&amp;""</f>
        <v>0</v>
      </c>
      <c r="L8" s="180" t="str">
        <f>U8対戦表!F11&amp;""</f>
        <v>1</v>
      </c>
      <c r="M8" s="152" t="str">
        <f>IF(L8&gt;N8,"〇",IF(L8=N8,"△","●"))</f>
        <v>●</v>
      </c>
      <c r="N8" s="180" t="str">
        <f>U8対戦表!H11&amp;""</f>
        <v>2</v>
      </c>
      <c r="O8" s="164">
        <f>COUNTIF(D8:M8,"〇")</f>
        <v>1</v>
      </c>
      <c r="P8" s="164">
        <f>COUNTIF(D8:M8,"●")</f>
        <v>1</v>
      </c>
      <c r="Q8" s="164">
        <f>COUNTIF(D8:M8,"△")</f>
        <v>1</v>
      </c>
      <c r="R8" s="155">
        <f>IF(F8="","",IF(F8=H8,1,IF(F8&gt;H8,3,0)))+IF(I8="","",IF(I8=K8,1,IF(I8&gt;K8,3,0)))+IF(L8="","",IF(L8=N8,1,IF(L8&gt;N8,3,0)))</f>
        <v>4</v>
      </c>
      <c r="S8" s="156">
        <f>_xlfn.RANK.EQ(R8,$R$8:$R$14,0)</f>
        <v>3</v>
      </c>
    </row>
    <row r="9" spans="1:19" ht="13.5" customHeight="1">
      <c r="A9" s="157"/>
      <c r="B9" s="158"/>
      <c r="C9" s="163"/>
      <c r="D9" s="159"/>
      <c r="E9" s="159"/>
      <c r="F9" s="179"/>
      <c r="G9" s="148"/>
      <c r="H9" s="179"/>
      <c r="I9" s="179"/>
      <c r="J9" s="148"/>
      <c r="K9" s="179"/>
      <c r="L9" s="179"/>
      <c r="M9" s="148"/>
      <c r="N9" s="179"/>
      <c r="O9" s="160"/>
      <c r="P9" s="160"/>
      <c r="Q9" s="160"/>
      <c r="R9" s="155"/>
      <c r="S9" s="155"/>
    </row>
    <row r="10" spans="1:19" ht="13.5" customHeight="1">
      <c r="A10" s="157" t="s">
        <v>70</v>
      </c>
      <c r="B10" s="158" t="s">
        <v>321</v>
      </c>
      <c r="C10" s="176" t="str">
        <f>H8</f>
        <v>1</v>
      </c>
      <c r="D10" s="147" t="str">
        <f t="shared" ref="D10" si="0">IF(C10&gt;E10,"〇",IF(C10=E10,"△","●"))</f>
        <v>△</v>
      </c>
      <c r="E10" s="178" t="str">
        <f>F8</f>
        <v>1</v>
      </c>
      <c r="F10" s="159"/>
      <c r="G10" s="159"/>
      <c r="H10" s="159"/>
      <c r="I10" s="178" t="str">
        <f>U8対戦表!F23&amp;""</f>
        <v>7</v>
      </c>
      <c r="J10" s="147" t="str">
        <f>IF(I10&gt;K10,"〇",IF(I10=K10,"△","●"))</f>
        <v>〇</v>
      </c>
      <c r="K10" s="178" t="str">
        <f>U8対戦表!H23&amp;""</f>
        <v>1</v>
      </c>
      <c r="L10" s="178" t="str">
        <f>U8対戦表!F20&amp;""</f>
        <v>3</v>
      </c>
      <c r="M10" s="147" t="str">
        <f>IF(L10&gt;N10,"〇",IF(L10=N10,"△","●"))</f>
        <v>〇</v>
      </c>
      <c r="N10" s="178" t="str">
        <f>U8対戦表!H20&amp;""</f>
        <v>0</v>
      </c>
      <c r="O10" s="160">
        <f t="shared" ref="O10" si="1">COUNTIF(D10:M10,"〇")</f>
        <v>2</v>
      </c>
      <c r="P10" s="160">
        <f t="shared" ref="P10" si="2">COUNTIF(D10:M10,"●")</f>
        <v>0</v>
      </c>
      <c r="Q10" s="160">
        <f t="shared" ref="Q10" si="3">COUNTIF(D10:M10,"△")</f>
        <v>1</v>
      </c>
      <c r="R10" s="155">
        <f>IF(C10="","",IF(C10=E10,1,IF(C10&gt;E10,3,0)))+IF(I10="","",IF(I10=K10,1,IF(I10&gt;K10,3,0)))+IF(L10="","",IF(L10=N10,1,IF(L10&gt;N10,3,0)))</f>
        <v>7</v>
      </c>
      <c r="S10" s="171">
        <f t="shared" ref="S10" si="4">_xlfn.RANK.EQ(R10,$R$8:$R$14,0)</f>
        <v>1</v>
      </c>
    </row>
    <row r="11" spans="1:19" ht="12.75" customHeight="1">
      <c r="A11" s="157"/>
      <c r="B11" s="158"/>
      <c r="C11" s="177"/>
      <c r="D11" s="148"/>
      <c r="E11" s="179"/>
      <c r="F11" s="159"/>
      <c r="G11" s="159"/>
      <c r="H11" s="159"/>
      <c r="I11" s="179">
        <f>IF(I10="","",IF(I10=K10,1,IF(I10&gt;K10,3,0)))</f>
        <v>3</v>
      </c>
      <c r="J11" s="148"/>
      <c r="K11" s="179"/>
      <c r="L11" s="179"/>
      <c r="M11" s="148"/>
      <c r="N11" s="179"/>
      <c r="O11" s="160"/>
      <c r="P11" s="160"/>
      <c r="Q11" s="160"/>
      <c r="R11" s="155"/>
      <c r="S11" s="155"/>
    </row>
    <row r="12" spans="1:19" ht="13.5" customHeight="1">
      <c r="A12" s="157" t="s">
        <v>71</v>
      </c>
      <c r="B12" s="158" t="s">
        <v>339</v>
      </c>
      <c r="C12" s="176" t="str">
        <f>K8</f>
        <v>0</v>
      </c>
      <c r="D12" s="147" t="str">
        <f t="shared" ref="D12" si="5">IF(C12&gt;E12,"〇",IF(C12=E12,"△","●"))</f>
        <v>●</v>
      </c>
      <c r="E12" s="178" t="str">
        <f>I8</f>
        <v>5</v>
      </c>
      <c r="F12" s="178" t="str">
        <f>K10</f>
        <v>1</v>
      </c>
      <c r="G12" s="147" t="str">
        <f t="shared" ref="G12" si="6">IF(F12&gt;H12,"〇",IF(F12=H12,"△","●"))</f>
        <v>●</v>
      </c>
      <c r="H12" s="178" t="str">
        <f>I10</f>
        <v>7</v>
      </c>
      <c r="I12" s="159"/>
      <c r="J12" s="159"/>
      <c r="K12" s="159"/>
      <c r="L12" s="178" t="str">
        <f>U8対戦表!F17&amp;""</f>
        <v>0</v>
      </c>
      <c r="M12" s="147" t="str">
        <f>IF(L12&gt;N12,"〇",IF(L12=N12,"△","●"))</f>
        <v>●</v>
      </c>
      <c r="N12" s="178" t="str">
        <f>U8対戦表!H17&amp;""</f>
        <v>5</v>
      </c>
      <c r="O12" s="160">
        <f t="shared" ref="O12" si="7">COUNTIF(D12:M12,"〇")</f>
        <v>0</v>
      </c>
      <c r="P12" s="160">
        <f t="shared" ref="P12" si="8">COUNTIF(D12:M12,"●")</f>
        <v>3</v>
      </c>
      <c r="Q12" s="160">
        <f t="shared" ref="Q12" si="9">COUNTIF(D12:M12,"△")</f>
        <v>0</v>
      </c>
      <c r="R12" s="155">
        <f>IF(C12="","",IF(C12=E12,1,IF(C12&gt;E12,3,0)))+IF(F12="","",IF(F12=H12,1,IF(F12&gt;H12,3,0)))+IF(L12="","",IF(L12=N12,1,IF(L12&gt;N12,3,0)))</f>
        <v>0</v>
      </c>
      <c r="S12" s="171">
        <f t="shared" ref="S12" si="10">_xlfn.RANK.EQ(R12,$R$8:$R$14,0)</f>
        <v>4</v>
      </c>
    </row>
    <row r="13" spans="1:19" ht="13.5" customHeight="1">
      <c r="A13" s="157"/>
      <c r="B13" s="169"/>
      <c r="C13" s="177"/>
      <c r="D13" s="148"/>
      <c r="E13" s="179"/>
      <c r="F13" s="179"/>
      <c r="G13" s="148"/>
      <c r="H13" s="179"/>
      <c r="I13" s="159"/>
      <c r="J13" s="159"/>
      <c r="K13" s="159"/>
      <c r="L13" s="179">
        <f>IF(L12="","",IF(L12=N12,1,IF(L12&gt;N12,3,0)))</f>
        <v>0</v>
      </c>
      <c r="M13" s="148"/>
      <c r="N13" s="179"/>
      <c r="O13" s="160"/>
      <c r="P13" s="160"/>
      <c r="Q13" s="160"/>
      <c r="R13" s="155"/>
      <c r="S13" s="155"/>
    </row>
    <row r="14" spans="1:19" ht="13.5" customHeight="1">
      <c r="A14" s="157" t="s">
        <v>72</v>
      </c>
      <c r="B14" s="158" t="s">
        <v>383</v>
      </c>
      <c r="C14" s="176" t="str">
        <f>N8</f>
        <v>2</v>
      </c>
      <c r="D14" s="147" t="str">
        <f t="shared" ref="D14" si="11">IF(C14&gt;E14,"〇",IF(C14=E14,"△","●"))</f>
        <v>〇</v>
      </c>
      <c r="E14" s="178" t="str">
        <f>L8</f>
        <v>1</v>
      </c>
      <c r="F14" s="178" t="str">
        <f>K10</f>
        <v>1</v>
      </c>
      <c r="G14" s="147" t="str">
        <f t="shared" ref="G14" si="12">IF(F14&gt;H14,"〇",IF(F14=H14,"△","●"))</f>
        <v>●</v>
      </c>
      <c r="H14" s="178" t="str">
        <f>I10</f>
        <v>7</v>
      </c>
      <c r="I14" s="178" t="str">
        <f>N12</f>
        <v>5</v>
      </c>
      <c r="J14" s="147" t="str">
        <f>IF(I14&gt;K14,"〇",IF(I14=K14,"△","●"))</f>
        <v>〇</v>
      </c>
      <c r="K14" s="178" t="str">
        <f>L12</f>
        <v>0</v>
      </c>
      <c r="L14" s="159"/>
      <c r="M14" s="159"/>
      <c r="N14" s="159"/>
      <c r="O14" s="160">
        <f t="shared" ref="O14" si="13">COUNTIF(D14:M14,"〇")</f>
        <v>2</v>
      </c>
      <c r="P14" s="160">
        <f t="shared" ref="P14" si="14">COUNTIF(D14:M14,"●")</f>
        <v>1</v>
      </c>
      <c r="Q14" s="160">
        <f t="shared" ref="Q14" si="15">COUNTIF(D14:M14,"△")</f>
        <v>0</v>
      </c>
      <c r="R14" s="155">
        <f>IF(C14="","",IF(C14=E14,1,IF(C14&gt;E14,3,0)))+IF(F14="","",IF(F14=H14,1,IF(F14&gt;H14,3,0)))+IF(I14="","",IF(I14=K14,1,IF(I14&gt;K14,3,0)))</f>
        <v>6</v>
      </c>
      <c r="S14" s="171">
        <f t="shared" ref="S14" si="16">_xlfn.RANK.EQ(R14,$R$8:$R$14,0)</f>
        <v>2</v>
      </c>
    </row>
    <row r="15" spans="1:19" ht="13.5" customHeight="1">
      <c r="A15" s="157"/>
      <c r="B15" s="158"/>
      <c r="C15" s="177"/>
      <c r="D15" s="148"/>
      <c r="E15" s="179"/>
      <c r="F15" s="179"/>
      <c r="G15" s="148"/>
      <c r="H15" s="179"/>
      <c r="I15" s="179">
        <f>IF(I14="","",IF(I14=K14,1,IF(I14&gt;K14,3,0)))</f>
        <v>3</v>
      </c>
      <c r="J15" s="148"/>
      <c r="K15" s="179"/>
      <c r="L15" s="159"/>
      <c r="M15" s="159"/>
      <c r="N15" s="159"/>
      <c r="O15" s="160"/>
      <c r="P15" s="160"/>
      <c r="Q15" s="160"/>
      <c r="R15" s="155"/>
      <c r="S15" s="155"/>
    </row>
    <row r="16" spans="1:19" ht="13.5" customHeight="1"/>
    <row r="17" spans="1:22" ht="13.5" customHeight="1">
      <c r="B17" s="17" t="s">
        <v>10</v>
      </c>
      <c r="C17" s="17"/>
      <c r="D17" s="17"/>
      <c r="E17" s="17"/>
      <c r="F17" s="17"/>
      <c r="G17" s="17"/>
      <c r="H17" s="17"/>
      <c r="I17" s="17"/>
      <c r="J17" s="17"/>
      <c r="K17" s="17"/>
      <c r="L17" s="17"/>
      <c r="M17" s="17"/>
      <c r="N17" s="17"/>
    </row>
    <row r="18" spans="1:22" ht="13.5" customHeight="1">
      <c r="B18" s="159"/>
      <c r="C18" s="166" t="str">
        <f>B20</f>
        <v>高根須走</v>
      </c>
      <c r="D18" s="166"/>
      <c r="E18" s="166"/>
      <c r="F18" s="166" t="str">
        <f>B22</f>
        <v>有度フットボールクラブ</v>
      </c>
      <c r="G18" s="166"/>
      <c r="H18" s="166"/>
      <c r="I18" s="166" t="str">
        <f>B24</f>
        <v>ドゥエオル</v>
      </c>
      <c r="J18" s="166"/>
      <c r="K18" s="166"/>
      <c r="L18" s="166" t="str">
        <f>B26</f>
        <v>森フットボールクラブ　アルゴス</v>
      </c>
      <c r="M18" s="166"/>
      <c r="N18" s="166"/>
      <c r="O18" s="166" t="s">
        <v>54</v>
      </c>
      <c r="P18" s="166" t="s">
        <v>56</v>
      </c>
      <c r="Q18" s="166" t="s">
        <v>55</v>
      </c>
      <c r="R18" s="166" t="s">
        <v>69</v>
      </c>
      <c r="S18" s="166" t="s">
        <v>57</v>
      </c>
    </row>
    <row r="19" spans="1:22" ht="13.5" customHeight="1" thickBot="1">
      <c r="B19" s="159"/>
      <c r="C19" s="167"/>
      <c r="D19" s="167"/>
      <c r="E19" s="167"/>
      <c r="F19" s="167"/>
      <c r="G19" s="167"/>
      <c r="H19" s="167"/>
      <c r="I19" s="167"/>
      <c r="J19" s="167"/>
      <c r="K19" s="167"/>
      <c r="L19" s="167"/>
      <c r="M19" s="167"/>
      <c r="N19" s="167"/>
      <c r="O19" s="167"/>
      <c r="P19" s="167"/>
      <c r="Q19" s="167"/>
      <c r="R19" s="167"/>
      <c r="S19" s="168"/>
      <c r="V19" s="113"/>
    </row>
    <row r="20" spans="1:22" ht="13.5" customHeight="1" thickTop="1">
      <c r="A20" s="157" t="s">
        <v>11</v>
      </c>
      <c r="B20" s="158" t="s">
        <v>445</v>
      </c>
      <c r="C20" s="161"/>
      <c r="D20" s="162"/>
      <c r="E20" s="162"/>
      <c r="F20" s="180" t="str">
        <f>U8対戦表!F6&amp;""</f>
        <v>0</v>
      </c>
      <c r="G20" s="152" t="str">
        <f>IF(F20&gt;H20,"〇",IF(F20=H20,"△","●"))</f>
        <v>●</v>
      </c>
      <c r="H20" s="180" t="str">
        <f>U8対戦表!H6&amp;""</f>
        <v>15</v>
      </c>
      <c r="I20" s="180" t="str">
        <f>U8対戦表!F9&amp;""</f>
        <v>0</v>
      </c>
      <c r="J20" s="152" t="str">
        <f>IF(I20&gt;K20,"〇",IF(I20=K20,"△","●"))</f>
        <v>●</v>
      </c>
      <c r="K20" s="180" t="str">
        <f>U8対戦表!H9&amp;""</f>
        <v>5</v>
      </c>
      <c r="L20" s="180" t="str">
        <f>U8対戦表!F12&amp;""</f>
        <v>0</v>
      </c>
      <c r="M20" s="152" t="str">
        <f>IF(L20&gt;N20,"〇",IF(L20=N20,"△","●"))</f>
        <v>●</v>
      </c>
      <c r="N20" s="180" t="str">
        <f>U8対戦表!H12&amp;""</f>
        <v>10</v>
      </c>
      <c r="O20" s="164">
        <f>COUNTIF(D20:M20,"〇")</f>
        <v>0</v>
      </c>
      <c r="P20" s="164">
        <f>COUNTIF(D20:M20,"●")</f>
        <v>3</v>
      </c>
      <c r="Q20" s="164">
        <f>COUNTIF(D20:M20,"△")</f>
        <v>0</v>
      </c>
      <c r="R20" s="155">
        <f>IF(F20="","",IF(F20=H20,1,IF(F20&gt;H20,3,0)))+IF(I20="","",IF(I20=K20,1,IF(I20&gt;K20,3,0)))+IF(L20="","",IF(L20=N20,1,IF(L20&gt;N20,3,0)))</f>
        <v>0</v>
      </c>
      <c r="S20" s="156">
        <f>_xlfn.RANK.EQ(R20,$R$20:$R$26,0)</f>
        <v>4</v>
      </c>
    </row>
    <row r="21" spans="1:22" ht="13.5" customHeight="1">
      <c r="A21" s="157"/>
      <c r="B21" s="158"/>
      <c r="C21" s="163"/>
      <c r="D21" s="159"/>
      <c r="E21" s="159"/>
      <c r="F21" s="179"/>
      <c r="G21" s="148"/>
      <c r="H21" s="179"/>
      <c r="I21" s="179"/>
      <c r="J21" s="148"/>
      <c r="K21" s="179"/>
      <c r="L21" s="179"/>
      <c r="M21" s="148"/>
      <c r="N21" s="179"/>
      <c r="O21" s="160"/>
      <c r="P21" s="160"/>
      <c r="Q21" s="160"/>
      <c r="R21" s="155"/>
      <c r="S21" s="155"/>
    </row>
    <row r="22" spans="1:22" ht="13.5" customHeight="1">
      <c r="A22" s="157" t="s">
        <v>73</v>
      </c>
      <c r="B22" s="158" t="s">
        <v>357</v>
      </c>
      <c r="C22" s="176" t="str">
        <f>H20</f>
        <v>15</v>
      </c>
      <c r="D22" s="147" t="str">
        <f>IF(C22&gt;E22,"〇",IF(C22=E22,"△","●"))</f>
        <v>〇</v>
      </c>
      <c r="E22" s="178" t="str">
        <f>F20</f>
        <v>0</v>
      </c>
      <c r="F22" s="159"/>
      <c r="G22" s="159"/>
      <c r="H22" s="159"/>
      <c r="I22" s="178" t="str">
        <f>U8対戦表!F24&amp;""</f>
        <v>1</v>
      </c>
      <c r="J22" s="147" t="str">
        <f>IF(I22&gt;K22,"〇",IF(I22=K22,"△","●"))</f>
        <v>●</v>
      </c>
      <c r="K22" s="178" t="str">
        <f>U8対戦表!H24&amp;""</f>
        <v>2</v>
      </c>
      <c r="L22" s="178" t="str">
        <f>U8対戦表!F21&amp;""</f>
        <v>5</v>
      </c>
      <c r="M22" s="147" t="str">
        <f>IF(L22&gt;N22,"〇",IF(L22=N22,"△","●"))</f>
        <v>〇</v>
      </c>
      <c r="N22" s="178" t="str">
        <f>U8対戦表!H21&amp;""</f>
        <v>1</v>
      </c>
      <c r="O22" s="160">
        <f t="shared" ref="O22" si="17">COUNTIF(D22:M22,"〇")</f>
        <v>2</v>
      </c>
      <c r="P22" s="160">
        <f t="shared" ref="P22" si="18">COUNTIF(D22:M22,"●")</f>
        <v>1</v>
      </c>
      <c r="Q22" s="160">
        <f t="shared" ref="Q22" si="19">COUNTIF(D22:M22,"△")</f>
        <v>0</v>
      </c>
      <c r="R22" s="155">
        <f>IF(C22="","",IF(C22=E22,1,IF(C22&gt;E22,3,0)))+IF(I22="","",IF(I22=K22,1,IF(I22&gt;K22,3,0)))+IF(L22="","",IF(L22=N22,1,IF(L22&gt;N22,3,0)))</f>
        <v>6</v>
      </c>
      <c r="S22" s="171">
        <f t="shared" ref="S22" si="20">_xlfn.RANK.EQ(R22,$R$20:$R$26,0)</f>
        <v>2</v>
      </c>
    </row>
    <row r="23" spans="1:22" ht="13.5" customHeight="1">
      <c r="A23" s="157"/>
      <c r="B23" s="158"/>
      <c r="C23" s="177"/>
      <c r="D23" s="148"/>
      <c r="E23" s="179"/>
      <c r="F23" s="159"/>
      <c r="G23" s="159"/>
      <c r="H23" s="159"/>
      <c r="I23" s="179"/>
      <c r="J23" s="148"/>
      <c r="K23" s="179"/>
      <c r="L23" s="179"/>
      <c r="M23" s="148"/>
      <c r="N23" s="179"/>
      <c r="O23" s="160"/>
      <c r="P23" s="160"/>
      <c r="Q23" s="160"/>
      <c r="R23" s="155"/>
      <c r="S23" s="155"/>
    </row>
    <row r="24" spans="1:22" ht="13.5" customHeight="1">
      <c r="A24" s="157" t="s">
        <v>74</v>
      </c>
      <c r="B24" s="158" t="s">
        <v>358</v>
      </c>
      <c r="C24" s="176" t="str">
        <f>K20</f>
        <v>5</v>
      </c>
      <c r="D24" s="147" t="str">
        <f>IF(C24&gt;E24,"〇",IF(C24=E24,"△","●"))</f>
        <v>〇</v>
      </c>
      <c r="E24" s="178" t="str">
        <f>I20</f>
        <v>0</v>
      </c>
      <c r="F24" s="178" t="str">
        <f>K22</f>
        <v>2</v>
      </c>
      <c r="G24" s="147" t="str">
        <f>IF(F24&gt;H24,"〇",IF(F24=H24,"△","●"))</f>
        <v>〇</v>
      </c>
      <c r="H24" s="178" t="str">
        <f>I22</f>
        <v>1</v>
      </c>
      <c r="I24" s="159"/>
      <c r="J24" s="159"/>
      <c r="K24" s="159"/>
      <c r="L24" s="178" t="str">
        <f>U8対戦表!F18&amp;""</f>
        <v>4</v>
      </c>
      <c r="M24" s="147" t="str">
        <f>IF(L24&gt;N24,"〇",IF(L24=N24,"△","●"))</f>
        <v>〇</v>
      </c>
      <c r="N24" s="178" t="str">
        <f>U8対戦表!H18&amp;""</f>
        <v>3</v>
      </c>
      <c r="O24" s="160">
        <f t="shared" ref="O24" si="21">COUNTIF(D24:M24,"〇")</f>
        <v>3</v>
      </c>
      <c r="P24" s="160">
        <f t="shared" ref="P24" si="22">COUNTIF(D24:M24,"●")</f>
        <v>0</v>
      </c>
      <c r="Q24" s="160">
        <f t="shared" ref="Q24" si="23">COUNTIF(D24:M24,"△")</f>
        <v>0</v>
      </c>
      <c r="R24" s="155">
        <f>IF(C24="","",IF(C24=E24,1,IF(C24&gt;E24,3,0)))+IF(F24="","",IF(F24=H24,1,IF(F24&gt;H24,3,0)))+IF(L24="","",IF(L24=N24,1,IF(L24&gt;N24,3,0)))</f>
        <v>9</v>
      </c>
      <c r="S24" s="171">
        <f t="shared" ref="S24" si="24">_xlfn.RANK.EQ(R24,$R$20:$R$26,0)</f>
        <v>1</v>
      </c>
    </row>
    <row r="25" spans="1:22" ht="13.5" customHeight="1">
      <c r="A25" s="157"/>
      <c r="B25" s="158"/>
      <c r="C25" s="177"/>
      <c r="D25" s="148"/>
      <c r="E25" s="179"/>
      <c r="F25" s="179"/>
      <c r="G25" s="148"/>
      <c r="H25" s="179"/>
      <c r="I25" s="159"/>
      <c r="J25" s="159"/>
      <c r="K25" s="159"/>
      <c r="L25" s="179"/>
      <c r="M25" s="148"/>
      <c r="N25" s="179"/>
      <c r="O25" s="160"/>
      <c r="P25" s="160"/>
      <c r="Q25" s="160"/>
      <c r="R25" s="155"/>
      <c r="S25" s="155"/>
    </row>
    <row r="26" spans="1:22" ht="13.5" customHeight="1">
      <c r="A26" s="157" t="s">
        <v>75</v>
      </c>
      <c r="B26" s="158" t="s">
        <v>400</v>
      </c>
      <c r="C26" s="176" t="str">
        <f>N20</f>
        <v>10</v>
      </c>
      <c r="D26" s="147" t="str">
        <f>IF(C26&gt;E26,"〇",IF(C26=E26,"△","●"))</f>
        <v>〇</v>
      </c>
      <c r="E26" s="178" t="str">
        <f>L20</f>
        <v>0</v>
      </c>
      <c r="F26" s="178" t="str">
        <f>N22</f>
        <v>1</v>
      </c>
      <c r="G26" s="147" t="str">
        <f>IF(F26&gt;H26,"〇",IF(F26=H26,"△","●"))</f>
        <v>●</v>
      </c>
      <c r="H26" s="178" t="str">
        <f>L22</f>
        <v>5</v>
      </c>
      <c r="I26" s="178" t="str">
        <f>N24</f>
        <v>3</v>
      </c>
      <c r="J26" s="147" t="str">
        <f>IF(I26&gt;K26,"〇",IF(I26=K26,"△","●"))</f>
        <v>●</v>
      </c>
      <c r="K26" s="178" t="str">
        <f>L24</f>
        <v>4</v>
      </c>
      <c r="L26" s="159"/>
      <c r="M26" s="159"/>
      <c r="N26" s="159"/>
      <c r="O26" s="160">
        <f t="shared" ref="O26" si="25">COUNTIF(D26:M26,"〇")</f>
        <v>1</v>
      </c>
      <c r="P26" s="160">
        <f t="shared" ref="P26" si="26">COUNTIF(D26:M26,"●")</f>
        <v>2</v>
      </c>
      <c r="Q26" s="160">
        <f t="shared" ref="Q26" si="27">COUNTIF(D26:M26,"△")</f>
        <v>0</v>
      </c>
      <c r="R26" s="155">
        <f>IF(C26="","",IF(C26=E26,1,IF(C26&gt;E26,3,0)))+IF(F26="","",IF(F26=H26,1,IF(F26&gt;H26,3,0)))+IF(I26="","",IF(I26=K26,1,IF(I26&gt;K26,3,0)))</f>
        <v>3</v>
      </c>
      <c r="S26" s="171">
        <f t="shared" ref="S26" si="28">_xlfn.RANK.EQ(R26,$R$20:$R$26,0)</f>
        <v>3</v>
      </c>
    </row>
    <row r="27" spans="1:22" ht="13.5" customHeight="1">
      <c r="A27" s="157"/>
      <c r="B27" s="158"/>
      <c r="C27" s="177"/>
      <c r="D27" s="148"/>
      <c r="E27" s="179"/>
      <c r="F27" s="179"/>
      <c r="G27" s="148"/>
      <c r="H27" s="179"/>
      <c r="I27" s="179"/>
      <c r="J27" s="148"/>
      <c r="K27" s="179"/>
      <c r="L27" s="159"/>
      <c r="M27" s="159"/>
      <c r="N27" s="159"/>
      <c r="O27" s="160"/>
      <c r="P27" s="160"/>
      <c r="Q27" s="160"/>
      <c r="R27" s="155"/>
      <c r="S27" s="155"/>
    </row>
    <row r="28" spans="1:22" ht="13.5" customHeight="1"/>
    <row r="29" spans="1:22" ht="13.5" customHeight="1">
      <c r="B29" s="17" t="s">
        <v>12</v>
      </c>
      <c r="C29" s="17"/>
      <c r="D29" s="17"/>
      <c r="E29" s="17"/>
      <c r="F29" s="17"/>
      <c r="G29" s="17"/>
      <c r="H29" s="17"/>
      <c r="I29" s="17"/>
      <c r="J29" s="17"/>
      <c r="K29" s="17"/>
      <c r="L29" s="17"/>
      <c r="M29" s="17"/>
      <c r="N29" s="17"/>
    </row>
    <row r="30" spans="1:22" ht="13.5" customHeight="1">
      <c r="B30" s="159"/>
      <c r="C30" s="166" t="str">
        <f>B32</f>
        <v>MareFC</v>
      </c>
      <c r="D30" s="166"/>
      <c r="E30" s="166"/>
      <c r="F30" s="166" t="str">
        <f>B34</f>
        <v>FCジョガドール静岡</v>
      </c>
      <c r="G30" s="166"/>
      <c r="H30" s="166"/>
      <c r="I30" s="166" t="str">
        <f>B36</f>
        <v>浜松西部フットボールクラブ</v>
      </c>
      <c r="J30" s="166"/>
      <c r="K30" s="166"/>
      <c r="L30" s="166" t="str">
        <f>B38</f>
        <v>リュウチFC10</v>
      </c>
      <c r="M30" s="166"/>
      <c r="N30" s="166"/>
      <c r="O30" s="166" t="s">
        <v>54</v>
      </c>
      <c r="P30" s="166" t="s">
        <v>56</v>
      </c>
      <c r="Q30" s="166" t="s">
        <v>55</v>
      </c>
      <c r="R30" s="166" t="s">
        <v>69</v>
      </c>
      <c r="S30" s="166" t="s">
        <v>57</v>
      </c>
    </row>
    <row r="31" spans="1:22" ht="13.5" customHeight="1" thickBot="1">
      <c r="B31" s="159"/>
      <c r="C31" s="167"/>
      <c r="D31" s="167"/>
      <c r="E31" s="167"/>
      <c r="F31" s="167"/>
      <c r="G31" s="167"/>
      <c r="H31" s="167"/>
      <c r="I31" s="167"/>
      <c r="J31" s="167"/>
      <c r="K31" s="167"/>
      <c r="L31" s="167"/>
      <c r="M31" s="167"/>
      <c r="N31" s="167"/>
      <c r="O31" s="167"/>
      <c r="P31" s="167"/>
      <c r="Q31" s="167"/>
      <c r="R31" s="167"/>
      <c r="S31" s="168"/>
    </row>
    <row r="32" spans="1:22" ht="13.5" customHeight="1" thickTop="1">
      <c r="A32" s="157" t="s">
        <v>13</v>
      </c>
      <c r="B32" s="158" t="s">
        <v>448</v>
      </c>
      <c r="C32" s="161"/>
      <c r="D32" s="162"/>
      <c r="E32" s="162"/>
      <c r="F32" s="180" t="str">
        <f>U8対戦表!F7&amp;""</f>
        <v>4</v>
      </c>
      <c r="G32" s="152" t="str">
        <f>IF(F32&gt;H32,"〇",IF(F32=H32,"△","●"))</f>
        <v>〇</v>
      </c>
      <c r="H32" s="180" t="str">
        <f>U8対戦表!H7&amp;""</f>
        <v>3</v>
      </c>
      <c r="I32" s="180" t="str">
        <f>U8対戦表!F10&amp;""</f>
        <v>2</v>
      </c>
      <c r="J32" s="152" t="str">
        <f>IF(I32&gt;K32,"〇",IF(I32=K32,"△","●"))</f>
        <v>△</v>
      </c>
      <c r="K32" s="180" t="str">
        <f>U8対戦表!H10&amp;""</f>
        <v>2</v>
      </c>
      <c r="L32" s="180" t="str">
        <f>U8対戦表!F13&amp;""</f>
        <v>4</v>
      </c>
      <c r="M32" s="152" t="str">
        <f>IF(L32&gt;N32,"〇",IF(L32=N32,"△","●"))</f>
        <v>〇</v>
      </c>
      <c r="N32" s="180" t="str">
        <f>U8対戦表!H13&amp;""</f>
        <v>2</v>
      </c>
      <c r="O32" s="164">
        <f>COUNTIF(D32:M32,"〇")</f>
        <v>2</v>
      </c>
      <c r="P32" s="164">
        <f>COUNTIF(D32:M32,"●")</f>
        <v>0</v>
      </c>
      <c r="Q32" s="164">
        <f>COUNTIF(D32:M32,"△")</f>
        <v>1</v>
      </c>
      <c r="R32" s="155">
        <f>IF(F32="","",IF(F32=H32,1,IF(F32&gt;H32,3,0)))+IF(I32="","",IF(I32=K32,1,IF(I32&gt;K32,3,0)))+IF(L32="","",IF(L32=N32,1,IF(L32&gt;N32,3,0)))</f>
        <v>7</v>
      </c>
      <c r="S32" s="156">
        <f>_xlfn.RANK.EQ(R32,$R$32:$R$38,0)</f>
        <v>1</v>
      </c>
    </row>
    <row r="33" spans="1:19" ht="13.5" customHeight="1">
      <c r="A33" s="157"/>
      <c r="B33" s="158"/>
      <c r="C33" s="163"/>
      <c r="D33" s="159"/>
      <c r="E33" s="159"/>
      <c r="F33" s="179"/>
      <c r="G33" s="148"/>
      <c r="H33" s="179"/>
      <c r="I33" s="179"/>
      <c r="J33" s="148"/>
      <c r="K33" s="179"/>
      <c r="L33" s="179"/>
      <c r="M33" s="148"/>
      <c r="N33" s="179"/>
      <c r="O33" s="160"/>
      <c r="P33" s="160"/>
      <c r="Q33" s="160"/>
      <c r="R33" s="155"/>
      <c r="S33" s="155"/>
    </row>
    <row r="34" spans="1:19" ht="13.5" customHeight="1">
      <c r="A34" s="157" t="s">
        <v>76</v>
      </c>
      <c r="B34" s="158" t="s">
        <v>324</v>
      </c>
      <c r="C34" s="176" t="str">
        <f>H32</f>
        <v>3</v>
      </c>
      <c r="D34" s="147" t="str">
        <f>IF(C34&gt;E34,"〇",IF(C34=E34,"△","●"))</f>
        <v>●</v>
      </c>
      <c r="E34" s="178" t="str">
        <f>F32</f>
        <v>4</v>
      </c>
      <c r="F34" s="159"/>
      <c r="G34" s="159"/>
      <c r="H34" s="159"/>
      <c r="I34" s="178" t="str">
        <f>U8対戦表!F25&amp;""</f>
        <v>1</v>
      </c>
      <c r="J34" s="147" t="str">
        <f>IF(I34&gt;K34,"〇",IF(I34=K34,"△","●"))</f>
        <v>●</v>
      </c>
      <c r="K34" s="178" t="str">
        <f>U8対戦表!H25&amp;""</f>
        <v>5</v>
      </c>
      <c r="L34" s="178" t="str">
        <f>U8対戦表!F22&amp;""</f>
        <v>2</v>
      </c>
      <c r="M34" s="147" t="str">
        <f>IF(L34&gt;N34,"〇",IF(L34=N34,"△","●"))</f>
        <v>●</v>
      </c>
      <c r="N34" s="178" t="str">
        <f>U8対戦表!H22&amp;""</f>
        <v>4</v>
      </c>
      <c r="O34" s="160">
        <f t="shared" ref="O34" si="29">COUNTIF(D34:M34,"〇")</f>
        <v>0</v>
      </c>
      <c r="P34" s="160">
        <f t="shared" ref="P34" si="30">COUNTIF(D34:M34,"●")</f>
        <v>3</v>
      </c>
      <c r="Q34" s="160">
        <f t="shared" ref="Q34" si="31">COUNTIF(D34:M34,"△")</f>
        <v>0</v>
      </c>
      <c r="R34" s="155">
        <f>IF(C34="","",IF(C34=E34,1,IF(C34&gt;E34,3,0)))+IF(I34="","",IF(I34=K34,1,IF(I34&gt;K34,3,0)))+IF(L34="","",IF(L34=N34,1,IF(L34&gt;N34,3,0)))</f>
        <v>0</v>
      </c>
      <c r="S34" s="171">
        <f t="shared" ref="S34" si="32">_xlfn.RANK.EQ(R34,$R$32:$R$38,0)</f>
        <v>4</v>
      </c>
    </row>
    <row r="35" spans="1:19" ht="13.5" customHeight="1">
      <c r="A35" s="157"/>
      <c r="B35" s="158"/>
      <c r="C35" s="177"/>
      <c r="D35" s="148"/>
      <c r="E35" s="179"/>
      <c r="F35" s="159"/>
      <c r="G35" s="159"/>
      <c r="H35" s="159"/>
      <c r="I35" s="179"/>
      <c r="J35" s="148"/>
      <c r="K35" s="179"/>
      <c r="L35" s="179"/>
      <c r="M35" s="148"/>
      <c r="N35" s="179"/>
      <c r="O35" s="160"/>
      <c r="P35" s="160"/>
      <c r="Q35" s="160"/>
      <c r="R35" s="155"/>
      <c r="S35" s="155"/>
    </row>
    <row r="36" spans="1:19" ht="13.5" customHeight="1">
      <c r="A36" s="157" t="s">
        <v>77</v>
      </c>
      <c r="B36" s="158" t="s">
        <v>402</v>
      </c>
      <c r="C36" s="176" t="str">
        <f>K32</f>
        <v>2</v>
      </c>
      <c r="D36" s="147" t="str">
        <f>IF(C36&gt;E36,"〇",IF(C36=E36,"△","●"))</f>
        <v>△</v>
      </c>
      <c r="E36" s="178" t="str">
        <f>I32</f>
        <v>2</v>
      </c>
      <c r="F36" s="178" t="str">
        <f>K34</f>
        <v>5</v>
      </c>
      <c r="G36" s="147" t="str">
        <f>IF(F36&gt;H36,"〇",IF(F36=H36,"△","●"))</f>
        <v>〇</v>
      </c>
      <c r="H36" s="178" t="str">
        <f>I34</f>
        <v>1</v>
      </c>
      <c r="I36" s="159"/>
      <c r="J36" s="159"/>
      <c r="K36" s="159"/>
      <c r="L36" s="178" t="str">
        <f>U8対戦表!F19&amp;""</f>
        <v>4</v>
      </c>
      <c r="M36" s="147" t="str">
        <f>IF(L36&gt;N36,"〇",IF(L36=N36,"△","●"))</f>
        <v>△</v>
      </c>
      <c r="N36" s="178" t="str">
        <f>U8対戦表!H19&amp;""</f>
        <v>4</v>
      </c>
      <c r="O36" s="160">
        <f t="shared" ref="O36" si="33">COUNTIF(D36:M36,"〇")</f>
        <v>1</v>
      </c>
      <c r="P36" s="160">
        <f t="shared" ref="P36" si="34">COUNTIF(D36:M36,"●")</f>
        <v>0</v>
      </c>
      <c r="Q36" s="160">
        <f t="shared" ref="Q36" si="35">COUNTIF(D36:M36,"△")</f>
        <v>2</v>
      </c>
      <c r="R36" s="155">
        <f>IF(C36="","",IF(C36=E36,1,IF(C36&gt;E36,3,0)))+IF(F36="","",IF(F36=H36,1,IF(F36&gt;H36,3,0)))+IF(L36="","",IF(L36=N36,1,IF(L36&gt;N36,3,0)))</f>
        <v>5</v>
      </c>
      <c r="S36" s="171">
        <f t="shared" ref="S36" si="36">_xlfn.RANK.EQ(R36,$R$32:$R$38,0)</f>
        <v>2</v>
      </c>
    </row>
    <row r="37" spans="1:19" ht="13.5" customHeight="1">
      <c r="A37" s="157"/>
      <c r="B37" s="158"/>
      <c r="C37" s="177"/>
      <c r="D37" s="148"/>
      <c r="E37" s="179"/>
      <c r="F37" s="179"/>
      <c r="G37" s="148"/>
      <c r="H37" s="179"/>
      <c r="I37" s="159"/>
      <c r="J37" s="159"/>
      <c r="K37" s="159"/>
      <c r="L37" s="179"/>
      <c r="M37" s="148"/>
      <c r="N37" s="179"/>
      <c r="O37" s="160"/>
      <c r="P37" s="160"/>
      <c r="Q37" s="160"/>
      <c r="R37" s="155"/>
      <c r="S37" s="155"/>
    </row>
    <row r="38" spans="1:19" ht="13.5" customHeight="1">
      <c r="A38" s="157" t="s">
        <v>78</v>
      </c>
      <c r="B38" s="158" t="s">
        <v>401</v>
      </c>
      <c r="C38" s="176" t="str">
        <f>N32</f>
        <v>2</v>
      </c>
      <c r="D38" s="147" t="str">
        <f>IF(C38&gt;E38,"〇",IF(C38=E38,"△","●"))</f>
        <v>●</v>
      </c>
      <c r="E38" s="178" t="str">
        <f>L32</f>
        <v>4</v>
      </c>
      <c r="F38" s="178" t="str">
        <f>N34</f>
        <v>4</v>
      </c>
      <c r="G38" s="147" t="str">
        <f>IF(F38&gt;H38,"〇",IF(F38=H38,"△","●"))</f>
        <v>〇</v>
      </c>
      <c r="H38" s="178" t="str">
        <f>L34</f>
        <v>2</v>
      </c>
      <c r="I38" s="178" t="str">
        <f>N36</f>
        <v>4</v>
      </c>
      <c r="J38" s="147" t="str">
        <f>IF(I38&gt;K38,"〇",IF(I38=K38,"△","●"))</f>
        <v>△</v>
      </c>
      <c r="K38" s="178" t="str">
        <f>L36</f>
        <v>4</v>
      </c>
      <c r="L38" s="159"/>
      <c r="M38" s="159"/>
      <c r="N38" s="159"/>
      <c r="O38" s="160">
        <f t="shared" ref="O38" si="37">COUNTIF(D38:M38,"〇")</f>
        <v>1</v>
      </c>
      <c r="P38" s="160">
        <f t="shared" ref="P38" si="38">COUNTIF(D38:M38,"●")</f>
        <v>1</v>
      </c>
      <c r="Q38" s="160">
        <f t="shared" ref="Q38" si="39">COUNTIF(D38:M38,"△")</f>
        <v>1</v>
      </c>
      <c r="R38" s="155">
        <f>IF(C38="","",IF(C38=E38,1,IF(C38&gt;E38,3,0)))+IF(F38="","",IF(F38=H38,1,IF(F38&gt;H38,3,0)))+IF(I38="","",IF(I38=K38,1,IF(I38&gt;K38,3,0)))</f>
        <v>4</v>
      </c>
      <c r="S38" s="171">
        <f t="shared" ref="S38" si="40">_xlfn.RANK.EQ(R38,$R$32:$R$38,0)</f>
        <v>3</v>
      </c>
    </row>
    <row r="39" spans="1:19" ht="13.5" customHeight="1">
      <c r="A39" s="157"/>
      <c r="B39" s="158"/>
      <c r="C39" s="177"/>
      <c r="D39" s="148"/>
      <c r="E39" s="179"/>
      <c r="F39" s="179"/>
      <c r="G39" s="148"/>
      <c r="H39" s="179"/>
      <c r="I39" s="179"/>
      <c r="J39" s="148"/>
      <c r="K39" s="179"/>
      <c r="L39" s="159"/>
      <c r="M39" s="159"/>
      <c r="N39" s="159"/>
      <c r="O39" s="160"/>
      <c r="P39" s="160"/>
      <c r="Q39" s="160"/>
      <c r="R39" s="155"/>
      <c r="S39" s="155"/>
    </row>
    <row r="40" spans="1:19" ht="13.5" customHeight="1"/>
    <row r="41" spans="1:19" ht="13.5" customHeight="1">
      <c r="B41" s="17" t="s">
        <v>14</v>
      </c>
      <c r="C41" s="17"/>
      <c r="D41" s="17"/>
      <c r="E41" s="17"/>
      <c r="F41" s="17"/>
      <c r="G41" s="17"/>
      <c r="H41" s="17"/>
      <c r="I41" s="17"/>
      <c r="J41" s="17"/>
      <c r="K41" s="17"/>
      <c r="L41" s="17"/>
      <c r="M41" s="17"/>
      <c r="N41" s="17"/>
    </row>
    <row r="42" spans="1:19" ht="13.5" customHeight="1">
      <c r="B42" s="159"/>
      <c r="C42" s="166" t="str">
        <f>B44</f>
        <v>スキダマＦＣ</v>
      </c>
      <c r="D42" s="166"/>
      <c r="E42" s="166"/>
      <c r="F42" s="166" t="str">
        <f>B46</f>
        <v>富丘サッカースポーツ少年団</v>
      </c>
      <c r="G42" s="166"/>
      <c r="H42" s="166"/>
      <c r="I42" s="166" t="str">
        <f>B48</f>
        <v>島田第四小サッカースポーツ少年団</v>
      </c>
      <c r="J42" s="166"/>
      <c r="K42" s="166"/>
      <c r="L42" s="166" t="str">
        <f>B50</f>
        <v>笠井フットボールクラブ</v>
      </c>
      <c r="M42" s="166"/>
      <c r="N42" s="166"/>
      <c r="O42" s="166" t="s">
        <v>54</v>
      </c>
      <c r="P42" s="166" t="s">
        <v>56</v>
      </c>
      <c r="Q42" s="166" t="s">
        <v>55</v>
      </c>
      <c r="R42" s="166" t="s">
        <v>69</v>
      </c>
      <c r="S42" s="166" t="s">
        <v>57</v>
      </c>
    </row>
    <row r="43" spans="1:19" ht="13.5" customHeight="1" thickBot="1">
      <c r="B43" s="159"/>
      <c r="C43" s="167"/>
      <c r="D43" s="167"/>
      <c r="E43" s="167"/>
      <c r="F43" s="167"/>
      <c r="G43" s="167"/>
      <c r="H43" s="167"/>
      <c r="I43" s="167"/>
      <c r="J43" s="167"/>
      <c r="K43" s="167"/>
      <c r="L43" s="167"/>
      <c r="M43" s="167"/>
      <c r="N43" s="167"/>
      <c r="O43" s="167"/>
      <c r="P43" s="167"/>
      <c r="Q43" s="167"/>
      <c r="R43" s="167"/>
      <c r="S43" s="168"/>
    </row>
    <row r="44" spans="1:19" ht="13.5" customHeight="1" thickTop="1">
      <c r="A44" s="157" t="s">
        <v>15</v>
      </c>
      <c r="B44" s="169" t="s">
        <v>449</v>
      </c>
      <c r="C44" s="161"/>
      <c r="D44" s="162"/>
      <c r="E44" s="162"/>
      <c r="F44" s="180" t="str">
        <f>U8対戦表!F29&amp;""</f>
        <v>1</v>
      </c>
      <c r="G44" s="152" t="str">
        <f>IF(F44&gt;H44,"〇",IF(F44=H44,"△","●"))</f>
        <v>●</v>
      </c>
      <c r="H44" s="180" t="str">
        <f>U8対戦表!H29&amp;""</f>
        <v>2</v>
      </c>
      <c r="I44" s="180" t="str">
        <f>U8対戦表!F32&amp;""</f>
        <v>0</v>
      </c>
      <c r="J44" s="152" t="str">
        <f>IF(I44&gt;K44,"〇",IF(I44=K44,"△","●"))</f>
        <v>●</v>
      </c>
      <c r="K44" s="180" t="str">
        <f>U8対戦表!H32&amp;""</f>
        <v>3</v>
      </c>
      <c r="L44" s="180" t="str">
        <f>U8対戦表!F35&amp;""</f>
        <v>11</v>
      </c>
      <c r="M44" s="152" t="str">
        <f>IF(L44&gt;N44,"〇",IF(L44=N44,"△","●"))</f>
        <v>〇</v>
      </c>
      <c r="N44" s="180" t="str">
        <f>U8対戦表!H35&amp;""</f>
        <v>0</v>
      </c>
      <c r="O44" s="164">
        <f>COUNTIF(D44:M44,"〇")</f>
        <v>1</v>
      </c>
      <c r="P44" s="173">
        <f>COUNTIF(D44:M44,"●")</f>
        <v>2</v>
      </c>
      <c r="Q44" s="164">
        <f>COUNTIF(D44:M44,"△")</f>
        <v>0</v>
      </c>
      <c r="R44" s="155">
        <f>IF(F44="","",IF(F44=H44,1,IF(F44&gt;H44,3,0)))+IF(I44="","",IF(I44=K44,1,IF(I44&gt;K44,3,0)))+IF(L44="","",IF(L44=N44,1,IF(L44&gt;N44,3,0)))</f>
        <v>3</v>
      </c>
      <c r="S44" s="156">
        <f>_xlfn.RANK.EQ(R44,$R$44:$R$50,0)</f>
        <v>3</v>
      </c>
    </row>
    <row r="45" spans="1:19" ht="13.5" customHeight="1">
      <c r="A45" s="157"/>
      <c r="B45" s="170"/>
      <c r="C45" s="163"/>
      <c r="D45" s="159"/>
      <c r="E45" s="159"/>
      <c r="F45" s="179"/>
      <c r="G45" s="148"/>
      <c r="H45" s="179"/>
      <c r="I45" s="179"/>
      <c r="J45" s="148"/>
      <c r="K45" s="179"/>
      <c r="L45" s="179"/>
      <c r="M45" s="148"/>
      <c r="N45" s="179"/>
      <c r="O45" s="160"/>
      <c r="P45" s="164"/>
      <c r="Q45" s="160"/>
      <c r="R45" s="155"/>
      <c r="S45" s="155"/>
    </row>
    <row r="46" spans="1:19" ht="13.5" customHeight="1">
      <c r="A46" s="157" t="s">
        <v>79</v>
      </c>
      <c r="B46" s="169" t="s">
        <v>451</v>
      </c>
      <c r="C46" s="176" t="str">
        <f>H44</f>
        <v>2</v>
      </c>
      <c r="D46" s="147" t="str">
        <f>IF(C46&gt;E46,"〇",IF(C46=E46,"△","●"))</f>
        <v>〇</v>
      </c>
      <c r="E46" s="178" t="str">
        <f>F44</f>
        <v>1</v>
      </c>
      <c r="F46" s="159"/>
      <c r="G46" s="159"/>
      <c r="H46" s="159"/>
      <c r="I46" s="178" t="str">
        <f>U8対戦表!F47&amp;""</f>
        <v>1</v>
      </c>
      <c r="J46" s="147" t="str">
        <f>IF(I46&gt;K46,"〇",IF(I46=K46,"△","●"))</f>
        <v>●</v>
      </c>
      <c r="K46" s="178" t="str">
        <f>U8対戦表!H47&amp;""</f>
        <v>5</v>
      </c>
      <c r="L46" s="178" t="str">
        <f>U8対戦表!F44&amp;""</f>
        <v>6</v>
      </c>
      <c r="M46" s="147" t="str">
        <f>IF(L46&gt;N46,"〇",IF(L46=N46,"△","●"))</f>
        <v>〇</v>
      </c>
      <c r="N46" s="178" t="str">
        <f>U8対戦表!H44&amp;""</f>
        <v>1</v>
      </c>
      <c r="O46" s="160">
        <f t="shared" ref="O46" si="41">COUNTIF(D46:M46,"〇")</f>
        <v>2</v>
      </c>
      <c r="P46" s="160">
        <f t="shared" ref="P46" si="42">COUNTIF(D46:M46,"●")</f>
        <v>1</v>
      </c>
      <c r="Q46" s="160">
        <f t="shared" ref="Q46" si="43">COUNTIF(D46:M46,"△")</f>
        <v>0</v>
      </c>
      <c r="R46" s="155">
        <f>IF(C46="","",IF(C46=E46,1,IF(C46&gt;E46,3,0)))+IF(I46="","",IF(I46=K46,1,IF(I46&gt;K46,3,0)))+IF(L46="","",IF(L46=N46,1,IF(L46&gt;N46,3,0)))</f>
        <v>6</v>
      </c>
      <c r="S46" s="171">
        <f t="shared" ref="S46" si="44">_xlfn.RANK.EQ(R46,$R$44:$R$50,0)</f>
        <v>2</v>
      </c>
    </row>
    <row r="47" spans="1:19" ht="13.5" customHeight="1">
      <c r="A47" s="157"/>
      <c r="B47" s="170"/>
      <c r="C47" s="177"/>
      <c r="D47" s="148"/>
      <c r="E47" s="179"/>
      <c r="F47" s="159"/>
      <c r="G47" s="159"/>
      <c r="H47" s="159"/>
      <c r="I47" s="179"/>
      <c r="J47" s="148"/>
      <c r="K47" s="179"/>
      <c r="L47" s="179"/>
      <c r="M47" s="148"/>
      <c r="N47" s="179"/>
      <c r="O47" s="160"/>
      <c r="P47" s="160"/>
      <c r="Q47" s="160"/>
      <c r="R47" s="155"/>
      <c r="S47" s="155"/>
    </row>
    <row r="48" spans="1:19" ht="13.5" customHeight="1">
      <c r="A48" s="157" t="s">
        <v>80</v>
      </c>
      <c r="B48" s="169" t="s">
        <v>346</v>
      </c>
      <c r="C48" s="176" t="str">
        <f>K44</f>
        <v>3</v>
      </c>
      <c r="D48" s="147" t="str">
        <f>IF(C48&gt;E48,"〇",IF(C48=E48,"△","●"))</f>
        <v>〇</v>
      </c>
      <c r="E48" s="178" t="str">
        <f>I44</f>
        <v>0</v>
      </c>
      <c r="F48" s="178" t="str">
        <f>K46</f>
        <v>5</v>
      </c>
      <c r="G48" s="147" t="str">
        <f>IF(F48&gt;H48,"〇",IF(F48=H48,"△","●"))</f>
        <v>〇</v>
      </c>
      <c r="H48" s="178" t="str">
        <f>I46</f>
        <v>1</v>
      </c>
      <c r="I48" s="159"/>
      <c r="J48" s="159"/>
      <c r="K48" s="159"/>
      <c r="L48" s="178" t="str">
        <f>U8対戦表!F41&amp;""</f>
        <v>9</v>
      </c>
      <c r="M48" s="147" t="str">
        <f>IF(L48&gt;N48,"〇",IF(L48=N48,"△","●"))</f>
        <v>〇</v>
      </c>
      <c r="N48" s="178" t="str">
        <f>U8対戦表!H41&amp;""</f>
        <v>0</v>
      </c>
      <c r="O48" s="160">
        <f t="shared" ref="O48" si="45">COUNTIF(D48:M48,"〇")</f>
        <v>3</v>
      </c>
      <c r="P48" s="160">
        <f t="shared" ref="P48" si="46">COUNTIF(D48:M48,"●")</f>
        <v>0</v>
      </c>
      <c r="Q48" s="160">
        <f t="shared" ref="Q48" si="47">COUNTIF(D48:M48,"△")</f>
        <v>0</v>
      </c>
      <c r="R48" s="155">
        <f>IF(C48="","",IF(C48=E48,1,IF(C48&gt;E48,3,0)))+IF(F48="","",IF(F48=H48,1,IF(F48&gt;H48,3,0)))+IF(L48="","",IF(L48=N48,1,IF(L48&gt;N48,3,0)))</f>
        <v>9</v>
      </c>
      <c r="S48" s="171">
        <f t="shared" ref="S48" si="48">_xlfn.RANK.EQ(R48,$R$44:$R$50,0)</f>
        <v>1</v>
      </c>
    </row>
    <row r="49" spans="1:19" ht="13.5" customHeight="1">
      <c r="A49" s="157"/>
      <c r="B49" s="170"/>
      <c r="C49" s="177"/>
      <c r="D49" s="148"/>
      <c r="E49" s="179"/>
      <c r="F49" s="179"/>
      <c r="G49" s="148"/>
      <c r="H49" s="179"/>
      <c r="I49" s="159"/>
      <c r="J49" s="159"/>
      <c r="K49" s="159"/>
      <c r="L49" s="179"/>
      <c r="M49" s="148"/>
      <c r="N49" s="179"/>
      <c r="O49" s="160"/>
      <c r="P49" s="160"/>
      <c r="Q49" s="160"/>
      <c r="R49" s="155"/>
      <c r="S49" s="155"/>
    </row>
    <row r="50" spans="1:19" ht="13.5" customHeight="1">
      <c r="A50" s="157" t="s">
        <v>81</v>
      </c>
      <c r="B50" s="169" t="s">
        <v>373</v>
      </c>
      <c r="C50" s="176" t="str">
        <f>N44</f>
        <v>0</v>
      </c>
      <c r="D50" s="147" t="str">
        <f>IF(C50&gt;E50,"〇",IF(C50=E50,"△","●"))</f>
        <v>●</v>
      </c>
      <c r="E50" s="178" t="str">
        <f>L44</f>
        <v>11</v>
      </c>
      <c r="F50" s="178" t="str">
        <f>N46</f>
        <v>1</v>
      </c>
      <c r="G50" s="147" t="str">
        <f>IF(F50&gt;H50,"〇",IF(F50=H50,"△","●"))</f>
        <v>●</v>
      </c>
      <c r="H50" s="178" t="str">
        <f>L46</f>
        <v>6</v>
      </c>
      <c r="I50" s="178" t="str">
        <f>N48</f>
        <v>0</v>
      </c>
      <c r="J50" s="147" t="str">
        <f>IF(I50&gt;K50,"〇",IF(I50=K50,"△","●"))</f>
        <v>●</v>
      </c>
      <c r="K50" s="178" t="str">
        <f>L48</f>
        <v>9</v>
      </c>
      <c r="L50" s="159"/>
      <c r="M50" s="159"/>
      <c r="N50" s="159"/>
      <c r="O50" s="160">
        <f t="shared" ref="O50" si="49">COUNTIF(D50:M50,"〇")</f>
        <v>0</v>
      </c>
      <c r="P50" s="160">
        <f t="shared" ref="P50" si="50">COUNTIF(D50:M50,"●")</f>
        <v>3</v>
      </c>
      <c r="Q50" s="160">
        <f t="shared" ref="Q50" si="51">COUNTIF(D50:M50,"△")</f>
        <v>0</v>
      </c>
      <c r="R50" s="155">
        <f>IF(C50="","",IF(C50=E50,1,IF(C50&gt;E50,3,0)))+IF(F50="","",IF(F50=H50,1,IF(F50&gt;H50,3,0)))+IF(I50="","",IF(I50=K50,1,IF(I50&gt;K50,3,0)))</f>
        <v>0</v>
      </c>
      <c r="S50" s="171">
        <f t="shared" ref="S50" si="52">_xlfn.RANK.EQ(R50,$R$44:$R$50,0)</f>
        <v>4</v>
      </c>
    </row>
    <row r="51" spans="1:19" ht="13.5" customHeight="1">
      <c r="A51" s="157"/>
      <c r="B51" s="170"/>
      <c r="C51" s="177"/>
      <c r="D51" s="148"/>
      <c r="E51" s="179"/>
      <c r="F51" s="179"/>
      <c r="G51" s="148"/>
      <c r="H51" s="179"/>
      <c r="I51" s="179"/>
      <c r="J51" s="148"/>
      <c r="K51" s="179"/>
      <c r="L51" s="159"/>
      <c r="M51" s="159"/>
      <c r="N51" s="159"/>
      <c r="O51" s="160"/>
      <c r="P51" s="160"/>
      <c r="Q51" s="160"/>
      <c r="R51" s="155"/>
      <c r="S51" s="155"/>
    </row>
    <row r="52" spans="1:19" ht="13.5" customHeight="1"/>
    <row r="53" spans="1:19" ht="13.5" customHeight="1">
      <c r="B53" s="17" t="s">
        <v>16</v>
      </c>
      <c r="C53" s="17"/>
      <c r="D53" s="17"/>
      <c r="E53" s="17"/>
      <c r="F53" s="17"/>
      <c r="G53" s="17"/>
      <c r="H53" s="17"/>
      <c r="I53" s="17"/>
      <c r="J53" s="17"/>
      <c r="K53" s="17"/>
      <c r="L53" s="17"/>
      <c r="M53" s="17"/>
      <c r="N53" s="17"/>
    </row>
    <row r="54" spans="1:19" ht="13.5" customHeight="1">
      <c r="B54" s="159"/>
      <c r="C54" s="166" t="str">
        <f>B56</f>
        <v>北浜サッカークラブ</v>
      </c>
      <c r="D54" s="166"/>
      <c r="E54" s="166"/>
      <c r="F54" s="166" t="str">
        <f>B58</f>
        <v>吉原第一ジュニアサッカークラブ</v>
      </c>
      <c r="G54" s="166"/>
      <c r="H54" s="166"/>
      <c r="I54" s="166" t="str">
        <f>B60</f>
        <v>相良サッカースポーツ少年団</v>
      </c>
      <c r="J54" s="166"/>
      <c r="K54" s="166"/>
      <c r="L54" s="166" t="str">
        <f>B62</f>
        <v>アヴェニールSC</v>
      </c>
      <c r="M54" s="166"/>
      <c r="N54" s="166"/>
      <c r="O54" s="166" t="s">
        <v>54</v>
      </c>
      <c r="P54" s="166" t="s">
        <v>56</v>
      </c>
      <c r="Q54" s="166" t="s">
        <v>55</v>
      </c>
      <c r="R54" s="166" t="s">
        <v>69</v>
      </c>
      <c r="S54" s="166" t="s">
        <v>57</v>
      </c>
    </row>
    <row r="55" spans="1:19" ht="13.5" customHeight="1" thickBot="1">
      <c r="B55" s="159"/>
      <c r="C55" s="167"/>
      <c r="D55" s="167"/>
      <c r="E55" s="167"/>
      <c r="F55" s="167"/>
      <c r="G55" s="167"/>
      <c r="H55" s="167"/>
      <c r="I55" s="167"/>
      <c r="J55" s="167"/>
      <c r="K55" s="167"/>
      <c r="L55" s="167"/>
      <c r="M55" s="167"/>
      <c r="N55" s="167"/>
      <c r="O55" s="167"/>
      <c r="P55" s="167"/>
      <c r="Q55" s="167"/>
      <c r="R55" s="167"/>
      <c r="S55" s="168"/>
    </row>
    <row r="56" spans="1:19" ht="13.5" customHeight="1" thickTop="1">
      <c r="A56" s="157" t="s">
        <v>17</v>
      </c>
      <c r="B56" s="158" t="s">
        <v>387</v>
      </c>
      <c r="C56" s="161"/>
      <c r="D56" s="162"/>
      <c r="E56" s="162"/>
      <c r="F56" s="180" t="str">
        <f>U8対戦表!F30&amp;""</f>
        <v>8</v>
      </c>
      <c r="G56" s="152" t="str">
        <f>IF(F56&gt;H56,"〇",IF(F56=H56,"△","●"))</f>
        <v>〇</v>
      </c>
      <c r="H56" s="180" t="str">
        <f>U8対戦表!H30&amp;""</f>
        <v>0</v>
      </c>
      <c r="I56" s="180" t="str">
        <f>U8対戦表!F33&amp;""</f>
        <v>5</v>
      </c>
      <c r="J56" s="152" t="str">
        <f>IF(I56&gt;K56,"〇",IF(I56=K56,"△","●"))</f>
        <v>〇</v>
      </c>
      <c r="K56" s="180" t="str">
        <f>U8対戦表!H33&amp;""</f>
        <v>0</v>
      </c>
      <c r="L56" s="180" t="str">
        <f>U8対戦表!F36&amp;""</f>
        <v>3</v>
      </c>
      <c r="M56" s="152" t="str">
        <f>IF(L56&gt;N56,"〇",IF(L56=N56,"△","●"))</f>
        <v>△</v>
      </c>
      <c r="N56" s="180" t="str">
        <f>U8対戦表!H36&amp;""</f>
        <v>3</v>
      </c>
      <c r="O56" s="164">
        <f>COUNTIF(D56:M56,"〇")</f>
        <v>2</v>
      </c>
      <c r="P56" s="164">
        <f>COUNTIF(D56:M56,"●")</f>
        <v>0</v>
      </c>
      <c r="Q56" s="164">
        <f>COUNTIF(D56:M56,"△")</f>
        <v>1</v>
      </c>
      <c r="R56" s="155">
        <f>IF(F56="","",IF(F56=H56,1,IF(F56&gt;H56,3,0)))+IF(I56="","",IF(I56=K56,1,IF(I56&gt;K56,3,0)))+IF(L56="","",IF(L56=N56,1,IF(L56&gt;N56,3,0)))</f>
        <v>7</v>
      </c>
      <c r="S56" s="156">
        <f>_xlfn.RANK.EQ(R56,$R$56:$R$62,0)</f>
        <v>1</v>
      </c>
    </row>
    <row r="57" spans="1:19" ht="13.5" customHeight="1">
      <c r="A57" s="157"/>
      <c r="B57" s="158"/>
      <c r="C57" s="163"/>
      <c r="D57" s="159"/>
      <c r="E57" s="159"/>
      <c r="F57" s="179"/>
      <c r="G57" s="148"/>
      <c r="H57" s="179"/>
      <c r="I57" s="179"/>
      <c r="J57" s="148"/>
      <c r="K57" s="179"/>
      <c r="L57" s="179"/>
      <c r="M57" s="148"/>
      <c r="N57" s="179"/>
      <c r="O57" s="160"/>
      <c r="P57" s="160"/>
      <c r="Q57" s="160"/>
      <c r="R57" s="155"/>
      <c r="S57" s="155"/>
    </row>
    <row r="58" spans="1:19" ht="13.5" customHeight="1">
      <c r="A58" s="157" t="s">
        <v>82</v>
      </c>
      <c r="B58" s="158" t="s">
        <v>457</v>
      </c>
      <c r="C58" s="176" t="str">
        <f>H56</f>
        <v>0</v>
      </c>
      <c r="D58" s="147" t="str">
        <f>IF(C58&gt;E58,"〇",IF(C58=E58,"△","●"))</f>
        <v>●</v>
      </c>
      <c r="E58" s="178" t="str">
        <f>F56</f>
        <v>8</v>
      </c>
      <c r="F58" s="159"/>
      <c r="G58" s="159"/>
      <c r="H58" s="159"/>
      <c r="I58" s="178" t="str">
        <f>U8対戦表!F48&amp;""</f>
        <v>2</v>
      </c>
      <c r="J58" s="147" t="str">
        <f>IF(I58&gt;K58,"〇",IF(I58=K58,"△","●"))</f>
        <v>●</v>
      </c>
      <c r="K58" s="178" t="str">
        <f>U8対戦表!H48&amp;""</f>
        <v>4</v>
      </c>
      <c r="L58" s="178" t="str">
        <f>U8対戦表!F45&amp;""</f>
        <v>0</v>
      </c>
      <c r="M58" s="147" t="str">
        <f>IF(L58&gt;N58,"〇",IF(L58=N58,"△","●"))</f>
        <v>●</v>
      </c>
      <c r="N58" s="178" t="str">
        <f>U8対戦表!H45&amp;""</f>
        <v>5</v>
      </c>
      <c r="O58" s="160">
        <f t="shared" ref="O58" si="53">COUNTIF(D58:M58,"〇")</f>
        <v>0</v>
      </c>
      <c r="P58" s="160">
        <f t="shared" ref="P58" si="54">COUNTIF(D58:M58,"●")</f>
        <v>3</v>
      </c>
      <c r="Q58" s="160">
        <f t="shared" ref="Q58" si="55">COUNTIF(D58:M58,"△")</f>
        <v>0</v>
      </c>
      <c r="R58" s="155">
        <f>IF(C58="","",IF(C58=E58,1,IF(C58&gt;E58,3,0)))+IF(I58="","",IF(I58=K58,1,IF(I58&gt;K58,3,0)))+IF(L58="","",IF(L58=N58,1,IF(L58&gt;N58,3,0)))</f>
        <v>0</v>
      </c>
      <c r="S58" s="171">
        <f t="shared" ref="S58" si="56">_xlfn.RANK.EQ(R58,$R$56:$R$62,0)</f>
        <v>4</v>
      </c>
    </row>
    <row r="59" spans="1:19" ht="13.5" customHeight="1">
      <c r="A59" s="157"/>
      <c r="B59" s="158"/>
      <c r="C59" s="177"/>
      <c r="D59" s="148"/>
      <c r="E59" s="179"/>
      <c r="F59" s="159"/>
      <c r="G59" s="159"/>
      <c r="H59" s="159"/>
      <c r="I59" s="179"/>
      <c r="J59" s="148"/>
      <c r="K59" s="179"/>
      <c r="L59" s="179"/>
      <c r="M59" s="148"/>
      <c r="N59" s="179"/>
      <c r="O59" s="160"/>
      <c r="P59" s="160"/>
      <c r="Q59" s="160"/>
      <c r="R59" s="155"/>
      <c r="S59" s="155"/>
    </row>
    <row r="60" spans="1:19" ht="13.5" customHeight="1">
      <c r="A60" s="157" t="s">
        <v>83</v>
      </c>
      <c r="B60" s="158" t="s">
        <v>347</v>
      </c>
      <c r="C60" s="176" t="str">
        <f>K56</f>
        <v>0</v>
      </c>
      <c r="D60" s="147" t="str">
        <f>IF(C60&gt;E60,"〇",IF(C60=E60,"△","●"))</f>
        <v>●</v>
      </c>
      <c r="E60" s="178" t="str">
        <f>I56</f>
        <v>5</v>
      </c>
      <c r="F60" s="178" t="str">
        <f>K58</f>
        <v>4</v>
      </c>
      <c r="G60" s="147" t="str">
        <f>IF(F60&gt;H60,"〇",IF(F60=H60,"△","●"))</f>
        <v>〇</v>
      </c>
      <c r="H60" s="178" t="str">
        <f>I58</f>
        <v>2</v>
      </c>
      <c r="I60" s="159"/>
      <c r="J60" s="159"/>
      <c r="K60" s="159"/>
      <c r="L60" s="178" t="str">
        <f>U8対戦表!F42&amp;""</f>
        <v>3</v>
      </c>
      <c r="M60" s="147" t="str">
        <f>IF(L60&gt;N60,"〇",IF(L60=N60,"△","●"))</f>
        <v>〇</v>
      </c>
      <c r="N60" s="178" t="str">
        <f>U8対戦表!H42&amp;""</f>
        <v>0</v>
      </c>
      <c r="O60" s="160">
        <f t="shared" ref="O60" si="57">COUNTIF(D60:M60,"〇")</f>
        <v>2</v>
      </c>
      <c r="P60" s="160">
        <f t="shared" ref="P60" si="58">COUNTIF(D60:M60,"●")</f>
        <v>1</v>
      </c>
      <c r="Q60" s="160">
        <f t="shared" ref="Q60" si="59">COUNTIF(D60:M60,"△")</f>
        <v>0</v>
      </c>
      <c r="R60" s="155">
        <f>IF(C60="","",IF(C60=E60,1,IF(C60&gt;E60,3,0)))+IF(F60="","",IF(F60=H60,1,IF(F60&gt;H60,3,0)))+IF(L60="","",IF(L60=N60,1,IF(L60&gt;N60,3,0)))</f>
        <v>6</v>
      </c>
      <c r="S60" s="171">
        <f t="shared" ref="S60" si="60">_xlfn.RANK.EQ(R60,$R$56:$R$62,0)</f>
        <v>2</v>
      </c>
    </row>
    <row r="61" spans="1:19" ht="13.5" customHeight="1">
      <c r="A61" s="157"/>
      <c r="B61" s="158"/>
      <c r="C61" s="177"/>
      <c r="D61" s="148"/>
      <c r="E61" s="179"/>
      <c r="F61" s="179"/>
      <c r="G61" s="148"/>
      <c r="H61" s="179"/>
      <c r="I61" s="159"/>
      <c r="J61" s="159"/>
      <c r="K61" s="159"/>
      <c r="L61" s="179"/>
      <c r="M61" s="148"/>
      <c r="N61" s="179"/>
      <c r="O61" s="160"/>
      <c r="P61" s="160"/>
      <c r="Q61" s="160"/>
      <c r="R61" s="155"/>
      <c r="S61" s="155"/>
    </row>
    <row r="62" spans="1:19" ht="13.5" customHeight="1">
      <c r="A62" s="157" t="s">
        <v>84</v>
      </c>
      <c r="B62" s="158" t="s">
        <v>388</v>
      </c>
      <c r="C62" s="176" t="str">
        <f>N56</f>
        <v>3</v>
      </c>
      <c r="D62" s="147" t="str">
        <f>IF(C62&gt;E62,"〇",IF(C62=E62,"△","●"))</f>
        <v>△</v>
      </c>
      <c r="E62" s="178" t="str">
        <f>L56</f>
        <v>3</v>
      </c>
      <c r="F62" s="178" t="str">
        <f>N58</f>
        <v>5</v>
      </c>
      <c r="G62" s="147" t="str">
        <f>IF(F62&gt;H62,"〇",IF(F62=H62,"△","●"))</f>
        <v>〇</v>
      </c>
      <c r="H62" s="178" t="str">
        <f>L58</f>
        <v>0</v>
      </c>
      <c r="I62" s="178" t="str">
        <f>N60</f>
        <v>0</v>
      </c>
      <c r="J62" s="147" t="str">
        <f>IF(I62&gt;K62,"〇",IF(I62=K62,"△","●"))</f>
        <v>●</v>
      </c>
      <c r="K62" s="178" t="str">
        <f>L60</f>
        <v>3</v>
      </c>
      <c r="L62" s="159"/>
      <c r="M62" s="159"/>
      <c r="N62" s="159"/>
      <c r="O62" s="160">
        <f t="shared" ref="O62" si="61">COUNTIF(D62:M62,"〇")</f>
        <v>1</v>
      </c>
      <c r="P62" s="160">
        <f t="shared" ref="P62" si="62">COUNTIF(D62:M62,"●")</f>
        <v>1</v>
      </c>
      <c r="Q62" s="160">
        <f t="shared" ref="Q62" si="63">COUNTIF(D62:M62,"△")</f>
        <v>1</v>
      </c>
      <c r="R62" s="155">
        <f>IF(C62="","",IF(C62=E62,1,IF(C62&gt;E62,3,0)))+IF(F62="","",IF(F62=H62,1,IF(F62&gt;H62,3,0)))+IF(I62="","",IF(I62=K62,1,IF(I62&gt;K62,3,0)))</f>
        <v>4</v>
      </c>
      <c r="S62" s="171">
        <f t="shared" ref="S62" si="64">_xlfn.RANK.EQ(R62,$R$56:$R$62,0)</f>
        <v>3</v>
      </c>
    </row>
    <row r="63" spans="1:19" ht="13.5" customHeight="1">
      <c r="A63" s="157"/>
      <c r="B63" s="158"/>
      <c r="C63" s="177"/>
      <c r="D63" s="148"/>
      <c r="E63" s="179"/>
      <c r="F63" s="179"/>
      <c r="G63" s="148"/>
      <c r="H63" s="179"/>
      <c r="I63" s="179"/>
      <c r="J63" s="148"/>
      <c r="K63" s="179"/>
      <c r="L63" s="159"/>
      <c r="M63" s="159"/>
      <c r="N63" s="159"/>
      <c r="O63" s="160"/>
      <c r="P63" s="160"/>
      <c r="Q63" s="160"/>
      <c r="R63" s="155"/>
      <c r="S63" s="155"/>
    </row>
    <row r="64" spans="1:19" ht="13.5" customHeight="1"/>
    <row r="65" spans="1:19" ht="13.5" customHeight="1">
      <c r="B65" s="17" t="s">
        <v>18</v>
      </c>
      <c r="C65" s="17"/>
      <c r="D65" s="17"/>
      <c r="E65" s="17"/>
      <c r="F65" s="17"/>
      <c r="G65" s="17"/>
      <c r="H65" s="17"/>
      <c r="I65" s="17"/>
      <c r="J65" s="17"/>
      <c r="K65" s="17"/>
      <c r="L65" s="17"/>
      <c r="M65" s="17"/>
      <c r="N65" s="17"/>
    </row>
    <row r="66" spans="1:19" ht="13.5" customHeight="1">
      <c r="B66" s="159"/>
      <c r="C66" s="166" t="str">
        <f>B68</f>
        <v>F.C.フォルミーガ</v>
      </c>
      <c r="D66" s="166"/>
      <c r="E66" s="166"/>
      <c r="F66" s="166" t="str">
        <f>B70</f>
        <v>飯田ファイターズサッカースポーツ少年団</v>
      </c>
      <c r="G66" s="166"/>
      <c r="H66" s="166"/>
      <c r="I66" s="166" t="str">
        <f>B72</f>
        <v>SENAFC</v>
      </c>
      <c r="J66" s="166"/>
      <c r="K66" s="166"/>
      <c r="L66" s="166" t="str">
        <f>B74</f>
        <v>山名スポーツ少年団</v>
      </c>
      <c r="M66" s="166"/>
      <c r="N66" s="166"/>
      <c r="O66" s="166" t="s">
        <v>54</v>
      </c>
      <c r="P66" s="166" t="s">
        <v>56</v>
      </c>
      <c r="Q66" s="166" t="s">
        <v>55</v>
      </c>
      <c r="R66" s="166" t="s">
        <v>69</v>
      </c>
      <c r="S66" s="166" t="s">
        <v>57</v>
      </c>
    </row>
    <row r="67" spans="1:19" ht="13.5" customHeight="1" thickBot="1">
      <c r="B67" s="159"/>
      <c r="C67" s="167"/>
      <c r="D67" s="167"/>
      <c r="E67" s="167"/>
      <c r="F67" s="167"/>
      <c r="G67" s="167"/>
      <c r="H67" s="167"/>
      <c r="I67" s="167"/>
      <c r="J67" s="167"/>
      <c r="K67" s="167"/>
      <c r="L67" s="167"/>
      <c r="M67" s="167"/>
      <c r="N67" s="167"/>
      <c r="O67" s="167"/>
      <c r="P67" s="167"/>
      <c r="Q67" s="167"/>
      <c r="R67" s="167"/>
      <c r="S67" s="168"/>
    </row>
    <row r="68" spans="1:19" ht="13.5" customHeight="1" thickTop="1">
      <c r="A68" s="157" t="s">
        <v>19</v>
      </c>
      <c r="B68" s="158" t="s">
        <v>389</v>
      </c>
      <c r="C68" s="161"/>
      <c r="D68" s="162"/>
      <c r="E68" s="162"/>
      <c r="F68" s="180" t="str">
        <f>U8対戦表!F31&amp;""</f>
        <v>1</v>
      </c>
      <c r="G68" s="152" t="str">
        <f>IF(F68&gt;H68,"〇",IF(F68=H68,"△","●"))</f>
        <v>●</v>
      </c>
      <c r="H68" s="180" t="str">
        <f>U8対戦表!H31&amp;""</f>
        <v>2</v>
      </c>
      <c r="I68" s="180" t="str">
        <f>U8対戦表!F34&amp;""</f>
        <v>6</v>
      </c>
      <c r="J68" s="152" t="str">
        <f>IF(I68&gt;K68,"〇",IF(I68=K68,"△","●"))</f>
        <v>〇</v>
      </c>
      <c r="K68" s="180" t="str">
        <f>U8対戦表!H34&amp;""</f>
        <v>0</v>
      </c>
      <c r="L68" s="180" t="str">
        <f>U8対戦表!F37&amp;""</f>
        <v>1</v>
      </c>
      <c r="M68" s="152" t="str">
        <f>IF(L68&gt;N68,"〇",IF(L68=N68,"△","●"))</f>
        <v>●</v>
      </c>
      <c r="N68" s="180" t="str">
        <f>U8対戦表!H37&amp;""</f>
        <v>2</v>
      </c>
      <c r="O68" s="164">
        <f>COUNTIF(D68:M68,"〇")</f>
        <v>1</v>
      </c>
      <c r="P68" s="164">
        <f>COUNTIF(D68:M68,"●")</f>
        <v>2</v>
      </c>
      <c r="Q68" s="164">
        <f>COUNTIF(D68:M68,"△")</f>
        <v>0</v>
      </c>
      <c r="R68" s="155">
        <f>IF(F68="","",IF(F68=H68,1,IF(F68&gt;H68,3,0)))+IF(I68="","",IF(I68=K68,1,IF(I68&gt;K68,3,0)))+IF(L68="","",IF(L68=N68,1,IF(L68&gt;N68,3,0)))</f>
        <v>3</v>
      </c>
      <c r="S68" s="156">
        <f>_xlfn.RANK.EQ(R68,$R$68:$R$74,0)</f>
        <v>3</v>
      </c>
    </row>
    <row r="69" spans="1:19" ht="13.5" customHeight="1">
      <c r="A69" s="157"/>
      <c r="B69" s="158"/>
      <c r="C69" s="163"/>
      <c r="D69" s="159"/>
      <c r="E69" s="159"/>
      <c r="F69" s="179"/>
      <c r="G69" s="148"/>
      <c r="H69" s="179"/>
      <c r="I69" s="179"/>
      <c r="J69" s="148"/>
      <c r="K69" s="179"/>
      <c r="L69" s="179"/>
      <c r="M69" s="148"/>
      <c r="N69" s="179"/>
      <c r="O69" s="160"/>
      <c r="P69" s="160"/>
      <c r="Q69" s="160"/>
      <c r="R69" s="155"/>
      <c r="S69" s="155"/>
    </row>
    <row r="70" spans="1:19" ht="13.5" customHeight="1">
      <c r="A70" s="157" t="s">
        <v>85</v>
      </c>
      <c r="B70" s="158" t="s">
        <v>359</v>
      </c>
      <c r="C70" s="176" t="str">
        <f>H68</f>
        <v>2</v>
      </c>
      <c r="D70" s="147" t="str">
        <f>IF(C70&gt;E70,"〇",IF(C70=E70,"△","●"))</f>
        <v>〇</v>
      </c>
      <c r="E70" s="178" t="str">
        <f>F68</f>
        <v>1</v>
      </c>
      <c r="F70" s="159"/>
      <c r="G70" s="159"/>
      <c r="H70" s="159"/>
      <c r="I70" s="178" t="str">
        <f>U8対戦表!F49&amp;""</f>
        <v>6</v>
      </c>
      <c r="J70" s="147" t="str">
        <f>IF(I70&gt;K70,"〇",IF(I70=K70,"△","●"))</f>
        <v>〇</v>
      </c>
      <c r="K70" s="178" t="str">
        <f>U8対戦表!H49&amp;""</f>
        <v>1</v>
      </c>
      <c r="L70" s="178" t="str">
        <f>U8対戦表!F46&amp;""</f>
        <v>1</v>
      </c>
      <c r="M70" s="147" t="str">
        <f>IF(L70&gt;N70,"〇",IF(L70=N70,"△","●"))</f>
        <v>△</v>
      </c>
      <c r="N70" s="178" t="str">
        <f>U8対戦表!H46&amp;""</f>
        <v>1</v>
      </c>
      <c r="O70" s="160">
        <f t="shared" ref="O70" si="65">COUNTIF(D70:M70,"〇")</f>
        <v>2</v>
      </c>
      <c r="P70" s="160">
        <f t="shared" ref="P70" si="66">COUNTIF(D70:M70,"●")</f>
        <v>0</v>
      </c>
      <c r="Q70" s="160">
        <f t="shared" ref="Q70" si="67">COUNTIF(D70:M70,"△")</f>
        <v>1</v>
      </c>
      <c r="R70" s="155">
        <f>IF(C70="","",IF(C70=E70,1,IF(C70&gt;E70,3,0)))+IF(I70="","",IF(I70=K70,1,IF(I70&gt;K70,3,0)))+IF(L70="","",IF(L70=N70,1,IF(L70&gt;N70,3,0)))</f>
        <v>7</v>
      </c>
      <c r="S70" s="171">
        <f t="shared" ref="S70" si="68">_xlfn.RANK.EQ(R70,$R$68:$R$74,0)</f>
        <v>1</v>
      </c>
    </row>
    <row r="71" spans="1:19" ht="13.5" customHeight="1">
      <c r="A71" s="157"/>
      <c r="B71" s="158"/>
      <c r="C71" s="177"/>
      <c r="D71" s="148"/>
      <c r="E71" s="179"/>
      <c r="F71" s="159"/>
      <c r="G71" s="159"/>
      <c r="H71" s="159"/>
      <c r="I71" s="179"/>
      <c r="J71" s="148"/>
      <c r="K71" s="179"/>
      <c r="L71" s="179"/>
      <c r="M71" s="148"/>
      <c r="N71" s="179"/>
      <c r="O71" s="160"/>
      <c r="P71" s="160"/>
      <c r="Q71" s="160"/>
      <c r="R71" s="155"/>
      <c r="S71" s="155"/>
    </row>
    <row r="72" spans="1:19" ht="13.5" customHeight="1">
      <c r="A72" s="157" t="s">
        <v>86</v>
      </c>
      <c r="B72" s="158" t="s">
        <v>327</v>
      </c>
      <c r="C72" s="176" t="str">
        <f>K68</f>
        <v>0</v>
      </c>
      <c r="D72" s="147" t="str">
        <f>IF(C72&gt;E72,"〇",IF(C72=E72,"△","●"))</f>
        <v>●</v>
      </c>
      <c r="E72" s="178" t="str">
        <f>I68</f>
        <v>6</v>
      </c>
      <c r="F72" s="178" t="str">
        <f>K70</f>
        <v>1</v>
      </c>
      <c r="G72" s="147" t="str">
        <f>IF(F72&gt;H72,"〇",IF(F72=H72,"△","●"))</f>
        <v>●</v>
      </c>
      <c r="H72" s="178" t="str">
        <f>I70</f>
        <v>6</v>
      </c>
      <c r="I72" s="159"/>
      <c r="J72" s="159"/>
      <c r="K72" s="159"/>
      <c r="L72" s="178" t="str">
        <f>U8対戦表!F43&amp;""</f>
        <v>0</v>
      </c>
      <c r="M72" s="147" t="str">
        <f>IF(L72&gt;N72,"〇",IF(L72=N72,"△","●"))</f>
        <v>●</v>
      </c>
      <c r="N72" s="178" t="str">
        <f>U8対戦表!H43&amp;""</f>
        <v>5</v>
      </c>
      <c r="O72" s="160">
        <f t="shared" ref="O72" si="69">COUNTIF(D72:M72,"〇")</f>
        <v>0</v>
      </c>
      <c r="P72" s="160">
        <f t="shared" ref="P72" si="70">COUNTIF(D72:M72,"●")</f>
        <v>3</v>
      </c>
      <c r="Q72" s="160">
        <f t="shared" ref="Q72" si="71">COUNTIF(D72:M72,"△")</f>
        <v>0</v>
      </c>
      <c r="R72" s="155">
        <f>IF(C72="","",IF(C72=E72,1,IF(C72&gt;E72,3,0)))+IF(F72="","",IF(F72=H72,1,IF(F72&gt;H72,3,0)))+IF(L72="","",IF(L72=N72,1,IF(L72&gt;N72,3,0)))</f>
        <v>0</v>
      </c>
      <c r="S72" s="171">
        <f t="shared" ref="S72" si="72">_xlfn.RANK.EQ(R72,$R$68:$R$74,0)</f>
        <v>4</v>
      </c>
    </row>
    <row r="73" spans="1:19" ht="13.5" customHeight="1">
      <c r="A73" s="157"/>
      <c r="B73" s="158"/>
      <c r="C73" s="177"/>
      <c r="D73" s="148"/>
      <c r="E73" s="179"/>
      <c r="F73" s="179"/>
      <c r="G73" s="148"/>
      <c r="H73" s="179"/>
      <c r="I73" s="159"/>
      <c r="J73" s="159"/>
      <c r="K73" s="159"/>
      <c r="L73" s="179"/>
      <c r="M73" s="148"/>
      <c r="N73" s="179"/>
      <c r="O73" s="160"/>
      <c r="P73" s="160"/>
      <c r="Q73" s="160"/>
      <c r="R73" s="155"/>
      <c r="S73" s="155"/>
    </row>
    <row r="74" spans="1:19" ht="13.5" customHeight="1">
      <c r="A74" s="157" t="s">
        <v>87</v>
      </c>
      <c r="B74" s="158" t="s">
        <v>390</v>
      </c>
      <c r="C74" s="176" t="str">
        <f>N68</f>
        <v>2</v>
      </c>
      <c r="D74" s="147" t="str">
        <f>IF(C74&gt;E74,"〇",IF(C74=E74,"△","●"))</f>
        <v>〇</v>
      </c>
      <c r="E74" s="178" t="str">
        <f>L68</f>
        <v>1</v>
      </c>
      <c r="F74" s="178" t="str">
        <f>N70</f>
        <v>1</v>
      </c>
      <c r="G74" s="147" t="str">
        <f>IF(F74&gt;H74,"〇",IF(F74=H74,"△","●"))</f>
        <v>△</v>
      </c>
      <c r="H74" s="178" t="str">
        <f>L70</f>
        <v>1</v>
      </c>
      <c r="I74" s="178" t="str">
        <f>N72</f>
        <v>5</v>
      </c>
      <c r="J74" s="147" t="str">
        <f>IF(I74&gt;K74,"〇",IF(I74=K74,"△","●"))</f>
        <v>〇</v>
      </c>
      <c r="K74" s="178" t="str">
        <f>L72</f>
        <v>0</v>
      </c>
      <c r="L74" s="159"/>
      <c r="M74" s="159"/>
      <c r="N74" s="159"/>
      <c r="O74" s="160">
        <f t="shared" ref="O74" si="73">COUNTIF(D74:M74,"〇")</f>
        <v>2</v>
      </c>
      <c r="P74" s="160">
        <f t="shared" ref="P74" si="74">COUNTIF(D74:M74,"●")</f>
        <v>0</v>
      </c>
      <c r="Q74" s="160">
        <f t="shared" ref="Q74" si="75">COUNTIF(D74:M74,"△")</f>
        <v>1</v>
      </c>
      <c r="R74" s="155">
        <f>IF(C74="","",IF(C74=E74,1,IF(C74&gt;E74,3,0)))+IF(F74="","",IF(F74=H74,1,IF(F74&gt;H74,3,0)))+IF(I74="","",IF(I74=K74,1,IF(I74&gt;K74,3,0)))</f>
        <v>7</v>
      </c>
      <c r="S74" s="171">
        <f t="shared" ref="S74" si="76">_xlfn.RANK.EQ(R74,$R$68:$R$74,0)</f>
        <v>1</v>
      </c>
    </row>
    <row r="75" spans="1:19" ht="13.5" customHeight="1">
      <c r="A75" s="157"/>
      <c r="B75" s="158"/>
      <c r="C75" s="177"/>
      <c r="D75" s="148"/>
      <c r="E75" s="179"/>
      <c r="F75" s="179"/>
      <c r="G75" s="148"/>
      <c r="H75" s="179"/>
      <c r="I75" s="179"/>
      <c r="J75" s="148"/>
      <c r="K75" s="179"/>
      <c r="L75" s="159"/>
      <c r="M75" s="159"/>
      <c r="N75" s="159"/>
      <c r="O75" s="160"/>
      <c r="P75" s="160"/>
      <c r="Q75" s="160"/>
      <c r="R75" s="155"/>
      <c r="S75" s="155"/>
    </row>
  </sheetData>
  <mergeCells count="470">
    <mergeCell ref="A68:A69"/>
    <mergeCell ref="B68:B69"/>
    <mergeCell ref="C68:E69"/>
    <mergeCell ref="O68:O69"/>
    <mergeCell ref="P68:P69"/>
    <mergeCell ref="Q68:Q69"/>
    <mergeCell ref="R68:R69"/>
    <mergeCell ref="S68:S69"/>
    <mergeCell ref="R74:R75"/>
    <mergeCell ref="S74:S75"/>
    <mergeCell ref="A74:A75"/>
    <mergeCell ref="B74:B75"/>
    <mergeCell ref="L74:N75"/>
    <mergeCell ref="O74:O75"/>
    <mergeCell ref="P74:P75"/>
    <mergeCell ref="Q74:Q75"/>
    <mergeCell ref="R70:R71"/>
    <mergeCell ref="S70:S71"/>
    <mergeCell ref="A72:A73"/>
    <mergeCell ref="B72:B73"/>
    <mergeCell ref="I72:K73"/>
    <mergeCell ref="O72:O73"/>
    <mergeCell ref="P72:P73"/>
    <mergeCell ref="Q72:Q73"/>
    <mergeCell ref="R72:R73"/>
    <mergeCell ref="S72:S73"/>
    <mergeCell ref="A70:A71"/>
    <mergeCell ref="B70:B71"/>
    <mergeCell ref="F70:H71"/>
    <mergeCell ref="O70:O71"/>
    <mergeCell ref="P70:P71"/>
    <mergeCell ref="Q70:Q71"/>
    <mergeCell ref="A58:A59"/>
    <mergeCell ref="B58:B59"/>
    <mergeCell ref="F58:H59"/>
    <mergeCell ref="O58:O59"/>
    <mergeCell ref="P58:P59"/>
    <mergeCell ref="Q58:Q59"/>
    <mergeCell ref="R62:R63"/>
    <mergeCell ref="S62:S63"/>
    <mergeCell ref="B66:B67"/>
    <mergeCell ref="C66:E67"/>
    <mergeCell ref="F66:H67"/>
    <mergeCell ref="I66:K67"/>
    <mergeCell ref="L66:N67"/>
    <mergeCell ref="O66:O67"/>
    <mergeCell ref="P66:P67"/>
    <mergeCell ref="Q66:Q67"/>
    <mergeCell ref="R66:R67"/>
    <mergeCell ref="S66:S67"/>
    <mergeCell ref="A56:A57"/>
    <mergeCell ref="B56:B57"/>
    <mergeCell ref="C56:E57"/>
    <mergeCell ref="O56:O57"/>
    <mergeCell ref="P56:P57"/>
    <mergeCell ref="Q56:Q57"/>
    <mergeCell ref="R56:R57"/>
    <mergeCell ref="S56:S57"/>
    <mergeCell ref="A62:A63"/>
    <mergeCell ref="B62:B63"/>
    <mergeCell ref="L62:N63"/>
    <mergeCell ref="O62:O63"/>
    <mergeCell ref="P62:P63"/>
    <mergeCell ref="Q62:Q63"/>
    <mergeCell ref="R58:R59"/>
    <mergeCell ref="S58:S59"/>
    <mergeCell ref="A60:A61"/>
    <mergeCell ref="B60:B61"/>
    <mergeCell ref="I60:K61"/>
    <mergeCell ref="O60:O61"/>
    <mergeCell ref="P60:P61"/>
    <mergeCell ref="Q60:Q61"/>
    <mergeCell ref="R60:R61"/>
    <mergeCell ref="S60:S61"/>
    <mergeCell ref="A46:A47"/>
    <mergeCell ref="B46:B47"/>
    <mergeCell ref="F46:H47"/>
    <mergeCell ref="O46:O47"/>
    <mergeCell ref="P46:P47"/>
    <mergeCell ref="Q46:Q47"/>
    <mergeCell ref="R50:R51"/>
    <mergeCell ref="S50:S51"/>
    <mergeCell ref="B54:B55"/>
    <mergeCell ref="C54:E55"/>
    <mergeCell ref="F54:H55"/>
    <mergeCell ref="I54:K55"/>
    <mergeCell ref="L54:N55"/>
    <mergeCell ref="O54:O55"/>
    <mergeCell ref="P54:P55"/>
    <mergeCell ref="Q54:Q55"/>
    <mergeCell ref="R54:R55"/>
    <mergeCell ref="S54:S55"/>
    <mergeCell ref="C46:C47"/>
    <mergeCell ref="D46:D47"/>
    <mergeCell ref="E46:E47"/>
    <mergeCell ref="I46:I47"/>
    <mergeCell ref="A44:A45"/>
    <mergeCell ref="B44:B45"/>
    <mergeCell ref="C44:E45"/>
    <mergeCell ref="O44:O45"/>
    <mergeCell ref="P44:P45"/>
    <mergeCell ref="Q44:Q45"/>
    <mergeCell ref="R44:R45"/>
    <mergeCell ref="S44:S45"/>
    <mergeCell ref="A50:A51"/>
    <mergeCell ref="B50:B51"/>
    <mergeCell ref="L50:N51"/>
    <mergeCell ref="O50:O51"/>
    <mergeCell ref="P50:P51"/>
    <mergeCell ref="Q50:Q51"/>
    <mergeCell ref="R46:R47"/>
    <mergeCell ref="S46:S47"/>
    <mergeCell ref="A48:A49"/>
    <mergeCell ref="B48:B49"/>
    <mergeCell ref="I48:K49"/>
    <mergeCell ref="O48:O49"/>
    <mergeCell ref="P48:P49"/>
    <mergeCell ref="Q48:Q49"/>
    <mergeCell ref="R48:R49"/>
    <mergeCell ref="S48:S49"/>
    <mergeCell ref="A34:A35"/>
    <mergeCell ref="B34:B35"/>
    <mergeCell ref="F34:H35"/>
    <mergeCell ref="O34:O35"/>
    <mergeCell ref="P34:P35"/>
    <mergeCell ref="Q34:Q35"/>
    <mergeCell ref="R38:R39"/>
    <mergeCell ref="S38:S39"/>
    <mergeCell ref="B42:B43"/>
    <mergeCell ref="C42:E43"/>
    <mergeCell ref="F42:H43"/>
    <mergeCell ref="I42:K43"/>
    <mergeCell ref="L42:N43"/>
    <mergeCell ref="O42:O43"/>
    <mergeCell ref="P42:P43"/>
    <mergeCell ref="Q42:Q43"/>
    <mergeCell ref="R42:R43"/>
    <mergeCell ref="S42:S43"/>
    <mergeCell ref="C34:C35"/>
    <mergeCell ref="D34:D35"/>
    <mergeCell ref="E34:E35"/>
    <mergeCell ref="I34:I35"/>
    <mergeCell ref="J34:J35"/>
    <mergeCell ref="K34:K35"/>
    <mergeCell ref="A32:A33"/>
    <mergeCell ref="B32:B33"/>
    <mergeCell ref="C32:E33"/>
    <mergeCell ref="O32:O33"/>
    <mergeCell ref="P32:P33"/>
    <mergeCell ref="Q32:Q33"/>
    <mergeCell ref="R32:R33"/>
    <mergeCell ref="S32:S33"/>
    <mergeCell ref="A38:A39"/>
    <mergeCell ref="B38:B39"/>
    <mergeCell ref="L38:N39"/>
    <mergeCell ref="O38:O39"/>
    <mergeCell ref="P38:P39"/>
    <mergeCell ref="Q38:Q39"/>
    <mergeCell ref="R34:R35"/>
    <mergeCell ref="S34:S35"/>
    <mergeCell ref="A36:A37"/>
    <mergeCell ref="B36:B37"/>
    <mergeCell ref="I36:K37"/>
    <mergeCell ref="O36:O37"/>
    <mergeCell ref="P36:P37"/>
    <mergeCell ref="Q36:Q37"/>
    <mergeCell ref="R36:R37"/>
    <mergeCell ref="S36:S37"/>
    <mergeCell ref="A22:A23"/>
    <mergeCell ref="B22:B23"/>
    <mergeCell ref="F22:H23"/>
    <mergeCell ref="O22:O23"/>
    <mergeCell ref="P22:P23"/>
    <mergeCell ref="Q22:Q23"/>
    <mergeCell ref="R26:R27"/>
    <mergeCell ref="S26:S27"/>
    <mergeCell ref="B30:B31"/>
    <mergeCell ref="C30:E31"/>
    <mergeCell ref="F30:H31"/>
    <mergeCell ref="I30:K31"/>
    <mergeCell ref="L30:N31"/>
    <mergeCell ref="O30:O31"/>
    <mergeCell ref="P30:P31"/>
    <mergeCell ref="Q30:Q31"/>
    <mergeCell ref="R30:R31"/>
    <mergeCell ref="S30:S31"/>
    <mergeCell ref="C22:C23"/>
    <mergeCell ref="D22:D23"/>
    <mergeCell ref="E22:E23"/>
    <mergeCell ref="I22:I23"/>
    <mergeCell ref="J22:J23"/>
    <mergeCell ref="K22:K23"/>
    <mergeCell ref="A20:A21"/>
    <mergeCell ref="B20:B21"/>
    <mergeCell ref="C20:E21"/>
    <mergeCell ref="O20:O21"/>
    <mergeCell ref="P20:P21"/>
    <mergeCell ref="Q20:Q21"/>
    <mergeCell ref="R20:R21"/>
    <mergeCell ref="S20:S21"/>
    <mergeCell ref="A26:A27"/>
    <mergeCell ref="B26:B27"/>
    <mergeCell ref="L26:N27"/>
    <mergeCell ref="O26:O27"/>
    <mergeCell ref="P26:P27"/>
    <mergeCell ref="Q26:Q27"/>
    <mergeCell ref="R22:R23"/>
    <mergeCell ref="S22:S23"/>
    <mergeCell ref="A24:A25"/>
    <mergeCell ref="B24:B25"/>
    <mergeCell ref="I24:K25"/>
    <mergeCell ref="O24:O25"/>
    <mergeCell ref="P24:P25"/>
    <mergeCell ref="Q24:Q25"/>
    <mergeCell ref="R24:R25"/>
    <mergeCell ref="S24:S25"/>
    <mergeCell ref="A10:A11"/>
    <mergeCell ref="B10:B11"/>
    <mergeCell ref="F10:H11"/>
    <mergeCell ref="O10:O11"/>
    <mergeCell ref="P10:P11"/>
    <mergeCell ref="Q10:Q11"/>
    <mergeCell ref="R14:R15"/>
    <mergeCell ref="S14:S15"/>
    <mergeCell ref="B18:B19"/>
    <mergeCell ref="C18:E19"/>
    <mergeCell ref="F18:H19"/>
    <mergeCell ref="I18:K19"/>
    <mergeCell ref="L18:N19"/>
    <mergeCell ref="O18:O19"/>
    <mergeCell ref="P18:P19"/>
    <mergeCell ref="Q18:Q19"/>
    <mergeCell ref="R18:R19"/>
    <mergeCell ref="S18:S19"/>
    <mergeCell ref="C10:C11"/>
    <mergeCell ref="D10:D11"/>
    <mergeCell ref="E10:E11"/>
    <mergeCell ref="I10:I11"/>
    <mergeCell ref="J10:J11"/>
    <mergeCell ref="K10:K11"/>
    <mergeCell ref="A8:A9"/>
    <mergeCell ref="B8:B9"/>
    <mergeCell ref="C8:E9"/>
    <mergeCell ref="O8:O9"/>
    <mergeCell ref="P8:P9"/>
    <mergeCell ref="Q8:Q9"/>
    <mergeCell ref="R8:R9"/>
    <mergeCell ref="S8:S9"/>
    <mergeCell ref="A14:A15"/>
    <mergeCell ref="B14:B15"/>
    <mergeCell ref="L14:N15"/>
    <mergeCell ref="O14:O15"/>
    <mergeCell ref="P14:P15"/>
    <mergeCell ref="Q14:Q15"/>
    <mergeCell ref="R10:R11"/>
    <mergeCell ref="S10:S11"/>
    <mergeCell ref="A12:A13"/>
    <mergeCell ref="B12:B13"/>
    <mergeCell ref="I12:K13"/>
    <mergeCell ref="O12:O13"/>
    <mergeCell ref="P12:P13"/>
    <mergeCell ref="Q12:Q13"/>
    <mergeCell ref="R12:R13"/>
    <mergeCell ref="S12:S13"/>
    <mergeCell ref="A1:S1"/>
    <mergeCell ref="A3:S3"/>
    <mergeCell ref="B6:B7"/>
    <mergeCell ref="C6:E7"/>
    <mergeCell ref="F6:H7"/>
    <mergeCell ref="I6:K7"/>
    <mergeCell ref="L6:N7"/>
    <mergeCell ref="O6:O7"/>
    <mergeCell ref="P6:P7"/>
    <mergeCell ref="Q6:Q7"/>
    <mergeCell ref="R6:R7"/>
    <mergeCell ref="S6:S7"/>
    <mergeCell ref="F8:F9"/>
    <mergeCell ref="G8:G9"/>
    <mergeCell ref="H8:H9"/>
    <mergeCell ref="I8:I9"/>
    <mergeCell ref="J8:J9"/>
    <mergeCell ref="K8:K9"/>
    <mergeCell ref="L8:L9"/>
    <mergeCell ref="M8:M9"/>
    <mergeCell ref="N8:N9"/>
    <mergeCell ref="L10:L11"/>
    <mergeCell ref="M10:M11"/>
    <mergeCell ref="N10:N11"/>
    <mergeCell ref="C12:C13"/>
    <mergeCell ref="D12:D13"/>
    <mergeCell ref="E12:E13"/>
    <mergeCell ref="F12:F13"/>
    <mergeCell ref="G12:G13"/>
    <mergeCell ref="H12:H13"/>
    <mergeCell ref="L12:L13"/>
    <mergeCell ref="M12:M13"/>
    <mergeCell ref="N12:N13"/>
    <mergeCell ref="C14:C15"/>
    <mergeCell ref="D14:D15"/>
    <mergeCell ref="E14:E15"/>
    <mergeCell ref="F14:F15"/>
    <mergeCell ref="G14:G15"/>
    <mergeCell ref="H14:H15"/>
    <mergeCell ref="I14:I15"/>
    <mergeCell ref="J14:J15"/>
    <mergeCell ref="K14:K15"/>
    <mergeCell ref="F20:F21"/>
    <mergeCell ref="G20:G21"/>
    <mergeCell ref="H20:H21"/>
    <mergeCell ref="I20:I21"/>
    <mergeCell ref="J20:J21"/>
    <mergeCell ref="K20:K21"/>
    <mergeCell ref="L20:L21"/>
    <mergeCell ref="M20:M21"/>
    <mergeCell ref="N20:N21"/>
    <mergeCell ref="L22:L23"/>
    <mergeCell ref="M22:M23"/>
    <mergeCell ref="N22:N23"/>
    <mergeCell ref="C24:C25"/>
    <mergeCell ref="D24:D25"/>
    <mergeCell ref="E24:E25"/>
    <mergeCell ref="F24:F25"/>
    <mergeCell ref="G24:G25"/>
    <mergeCell ref="H24:H25"/>
    <mergeCell ref="L24:L25"/>
    <mergeCell ref="M24:M25"/>
    <mergeCell ref="N24:N25"/>
    <mergeCell ref="C26:C27"/>
    <mergeCell ref="D26:D27"/>
    <mergeCell ref="E26:E27"/>
    <mergeCell ref="F26:F27"/>
    <mergeCell ref="G26:G27"/>
    <mergeCell ref="H26:H27"/>
    <mergeCell ref="I26:I27"/>
    <mergeCell ref="J26:J27"/>
    <mergeCell ref="K26:K27"/>
    <mergeCell ref="F32:F33"/>
    <mergeCell ref="G32:G33"/>
    <mergeCell ref="H32:H33"/>
    <mergeCell ref="I32:I33"/>
    <mergeCell ref="J32:J33"/>
    <mergeCell ref="K32:K33"/>
    <mergeCell ref="L32:L33"/>
    <mergeCell ref="M32:M33"/>
    <mergeCell ref="N32:N33"/>
    <mergeCell ref="L34:L35"/>
    <mergeCell ref="M34:M35"/>
    <mergeCell ref="N34:N35"/>
    <mergeCell ref="C36:C37"/>
    <mergeCell ref="D36:D37"/>
    <mergeCell ref="E36:E37"/>
    <mergeCell ref="F36:F37"/>
    <mergeCell ref="G36:G37"/>
    <mergeCell ref="H36:H37"/>
    <mergeCell ref="L36:L37"/>
    <mergeCell ref="M36:M37"/>
    <mergeCell ref="N36:N37"/>
    <mergeCell ref="C38:C39"/>
    <mergeCell ref="D38:D39"/>
    <mergeCell ref="E38:E39"/>
    <mergeCell ref="F38:F39"/>
    <mergeCell ref="G38:G39"/>
    <mergeCell ref="H38:H39"/>
    <mergeCell ref="I38:I39"/>
    <mergeCell ref="J38:J39"/>
    <mergeCell ref="K38:K39"/>
    <mergeCell ref="F44:F45"/>
    <mergeCell ref="G44:G45"/>
    <mergeCell ref="H44:H45"/>
    <mergeCell ref="I44:I45"/>
    <mergeCell ref="J44:J45"/>
    <mergeCell ref="K44:K45"/>
    <mergeCell ref="L44:L45"/>
    <mergeCell ref="M44:M45"/>
    <mergeCell ref="N44:N45"/>
    <mergeCell ref="J46:J47"/>
    <mergeCell ref="K46:K47"/>
    <mergeCell ref="L46:L47"/>
    <mergeCell ref="M46:M47"/>
    <mergeCell ref="N46:N47"/>
    <mergeCell ref="C48:C49"/>
    <mergeCell ref="D48:D49"/>
    <mergeCell ref="E48:E49"/>
    <mergeCell ref="F48:F49"/>
    <mergeCell ref="G48:G49"/>
    <mergeCell ref="H48:H49"/>
    <mergeCell ref="L48:L49"/>
    <mergeCell ref="M48:M49"/>
    <mergeCell ref="N48:N49"/>
    <mergeCell ref="C50:C51"/>
    <mergeCell ref="D50:D51"/>
    <mergeCell ref="E50:E51"/>
    <mergeCell ref="F50:F51"/>
    <mergeCell ref="G50:G51"/>
    <mergeCell ref="H50:H51"/>
    <mergeCell ref="I50:I51"/>
    <mergeCell ref="J50:J51"/>
    <mergeCell ref="K50:K51"/>
    <mergeCell ref="F56:F57"/>
    <mergeCell ref="G56:G57"/>
    <mergeCell ref="H56:H57"/>
    <mergeCell ref="I56:I57"/>
    <mergeCell ref="J56:J57"/>
    <mergeCell ref="K56:K57"/>
    <mergeCell ref="L56:L57"/>
    <mergeCell ref="M56:M57"/>
    <mergeCell ref="N56:N57"/>
    <mergeCell ref="C58:C59"/>
    <mergeCell ref="D58:D59"/>
    <mergeCell ref="E58:E59"/>
    <mergeCell ref="I58:I59"/>
    <mergeCell ref="J58:J59"/>
    <mergeCell ref="K58:K59"/>
    <mergeCell ref="L58:L59"/>
    <mergeCell ref="M58:M59"/>
    <mergeCell ref="N58:N59"/>
    <mergeCell ref="C60:C61"/>
    <mergeCell ref="D60:D61"/>
    <mergeCell ref="E60:E61"/>
    <mergeCell ref="F60:F61"/>
    <mergeCell ref="G60:G61"/>
    <mergeCell ref="H60:H61"/>
    <mergeCell ref="L60:L61"/>
    <mergeCell ref="M60:M61"/>
    <mergeCell ref="N60:N61"/>
    <mergeCell ref="C62:C63"/>
    <mergeCell ref="D62:D63"/>
    <mergeCell ref="E62:E63"/>
    <mergeCell ref="F62:F63"/>
    <mergeCell ref="G62:G63"/>
    <mergeCell ref="H62:H63"/>
    <mergeCell ref="I62:I63"/>
    <mergeCell ref="J62:J63"/>
    <mergeCell ref="K62:K63"/>
    <mergeCell ref="F68:F69"/>
    <mergeCell ref="G68:G69"/>
    <mergeCell ref="H68:H69"/>
    <mergeCell ref="I68:I69"/>
    <mergeCell ref="J68:J69"/>
    <mergeCell ref="K68:K69"/>
    <mergeCell ref="L68:L69"/>
    <mergeCell ref="M68:M69"/>
    <mergeCell ref="N68:N69"/>
    <mergeCell ref="C70:C71"/>
    <mergeCell ref="D70:D71"/>
    <mergeCell ref="E70:E71"/>
    <mergeCell ref="I70:I71"/>
    <mergeCell ref="J70:J71"/>
    <mergeCell ref="K70:K71"/>
    <mergeCell ref="L70:L71"/>
    <mergeCell ref="M70:M71"/>
    <mergeCell ref="N70:N71"/>
    <mergeCell ref="C72:C73"/>
    <mergeCell ref="D72:D73"/>
    <mergeCell ref="E72:E73"/>
    <mergeCell ref="F72:F73"/>
    <mergeCell ref="G72:G73"/>
    <mergeCell ref="H72:H73"/>
    <mergeCell ref="L72:L73"/>
    <mergeCell ref="M72:M73"/>
    <mergeCell ref="N72:N73"/>
    <mergeCell ref="C74:C75"/>
    <mergeCell ref="D74:D75"/>
    <mergeCell ref="E74:E75"/>
    <mergeCell ref="F74:F75"/>
    <mergeCell ref="G74:G75"/>
    <mergeCell ref="H74:H75"/>
    <mergeCell ref="I74:I75"/>
    <mergeCell ref="J74:J75"/>
    <mergeCell ref="K74:K75"/>
  </mergeCells>
  <phoneticPr fontId="2"/>
  <printOptions horizontalCentered="1" verticalCentered="1"/>
  <pageMargins left="0.78740157480314965" right="0.39370078740157483" top="0.39370078740157483" bottom="0.39370078740157483" header="0.51181102362204722" footer="0"/>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BB758-2252-4F5F-9DFC-A67A9AA070DE}">
  <sheetPr>
    <tabColor rgb="FFFFFF00"/>
  </sheetPr>
  <dimension ref="A1:M49"/>
  <sheetViews>
    <sheetView view="pageBreakPreview" topLeftCell="A11" zoomScaleNormal="100" zoomScaleSheetLayoutView="100" workbookViewId="0">
      <selection activeCell="F26" sqref="F26"/>
    </sheetView>
  </sheetViews>
  <sheetFormatPr defaultColWidth="9" defaultRowHeight="21" customHeight="1" outlineLevelCol="1"/>
  <cols>
    <col min="1" max="1" width="5.453125" style="5" customWidth="1"/>
    <col min="2" max="2" width="5.453125" style="18" customWidth="1"/>
    <col min="3" max="3" width="8.453125" style="5" customWidth="1"/>
    <col min="4" max="4" width="18.453125" style="18" customWidth="1"/>
    <col min="5" max="5" width="9.08984375" style="18" hidden="1" customWidth="1" outlineLevel="1"/>
    <col min="6" max="6" width="5.08984375" style="18" customWidth="1" collapsed="1"/>
    <col min="7" max="8" width="5.08984375" style="18" customWidth="1"/>
    <col min="9" max="9" width="18.453125" style="18" customWidth="1"/>
    <col min="10" max="10" width="9.08984375" style="18" hidden="1" customWidth="1" outlineLevel="1"/>
    <col min="11" max="11" width="18.453125" style="18" customWidth="1" collapsed="1"/>
    <col min="12" max="12" width="18.453125" style="18" customWidth="1"/>
    <col min="13" max="13" width="6.08984375" style="5" customWidth="1"/>
    <col min="14" max="14" width="1.453125" style="5" customWidth="1"/>
    <col min="15" max="15" width="3.81640625" style="5" customWidth="1"/>
    <col min="16" max="16384" width="9" style="5"/>
  </cols>
  <sheetData>
    <row r="1" spans="1:13" ht="21" customHeight="1">
      <c r="A1" s="138" t="s">
        <v>149</v>
      </c>
      <c r="B1" s="139"/>
      <c r="C1" s="140"/>
      <c r="D1" s="112" t="s">
        <v>150</v>
      </c>
      <c r="E1" s="181" t="s">
        <v>545</v>
      </c>
      <c r="F1" s="181"/>
      <c r="G1" s="181"/>
      <c r="H1" s="181"/>
      <c r="I1" s="181"/>
      <c r="J1" s="142" t="s">
        <v>107</v>
      </c>
      <c r="K1" s="142"/>
      <c r="L1" s="142"/>
    </row>
    <row r="2" spans="1:13" ht="21" customHeight="1">
      <c r="B2" s="16"/>
      <c r="C2" s="16"/>
      <c r="D2" s="16"/>
      <c r="E2" s="16"/>
      <c r="F2" s="16"/>
      <c r="G2" s="16"/>
      <c r="H2" s="16"/>
      <c r="I2" s="16"/>
      <c r="J2" s="16"/>
      <c r="K2" s="16"/>
      <c r="L2" s="16"/>
    </row>
    <row r="3" spans="1:13" ht="21" customHeight="1">
      <c r="A3" s="53" t="s">
        <v>151</v>
      </c>
      <c r="B3" s="50"/>
      <c r="C3" s="50"/>
      <c r="D3" s="50"/>
      <c r="E3" s="50"/>
      <c r="F3" s="50"/>
      <c r="G3" s="5"/>
      <c r="L3" s="5"/>
    </row>
    <row r="4" spans="1:13" ht="21" customHeight="1" thickBot="1">
      <c r="A4" s="174"/>
      <c r="B4" s="175"/>
      <c r="C4" s="26" t="s">
        <v>109</v>
      </c>
      <c r="D4" s="136" t="s">
        <v>110</v>
      </c>
      <c r="E4" s="137"/>
      <c r="F4" s="137"/>
      <c r="G4" s="137"/>
      <c r="H4" s="137"/>
      <c r="I4" s="137"/>
      <c r="J4" s="137"/>
      <c r="K4" s="24" t="s">
        <v>111</v>
      </c>
      <c r="L4" s="24" t="s">
        <v>112</v>
      </c>
    </row>
    <row r="5" spans="1:13" ht="21" customHeight="1" thickTop="1">
      <c r="A5" s="76" t="s">
        <v>113</v>
      </c>
      <c r="B5" s="28" t="s">
        <v>114</v>
      </c>
      <c r="C5" s="29">
        <v>0.41666666666666669</v>
      </c>
      <c r="D5" s="106" t="s">
        <v>452</v>
      </c>
      <c r="E5" s="31" t="s">
        <v>115</v>
      </c>
      <c r="F5" s="109">
        <v>1</v>
      </c>
      <c r="G5" s="31" t="s">
        <v>59</v>
      </c>
      <c r="H5" s="109">
        <v>0</v>
      </c>
      <c r="I5" s="32" t="s">
        <v>424</v>
      </c>
      <c r="J5" s="33" t="s">
        <v>116</v>
      </c>
      <c r="K5" s="100" t="str">
        <f>D5</f>
        <v>三島東サッカースポーツ少年団</v>
      </c>
      <c r="L5" s="34" t="str">
        <f>I5</f>
        <v>静岡WrJFC</v>
      </c>
      <c r="M5" s="35"/>
    </row>
    <row r="6" spans="1:13" ht="21" customHeight="1">
      <c r="A6" s="25" t="s">
        <v>117</v>
      </c>
      <c r="B6" s="36" t="s">
        <v>118</v>
      </c>
      <c r="C6" s="42">
        <v>0.4375</v>
      </c>
      <c r="D6" s="104" t="s">
        <v>453</v>
      </c>
      <c r="E6" s="38" t="s">
        <v>115</v>
      </c>
      <c r="F6" s="110">
        <v>0</v>
      </c>
      <c r="G6" s="38" t="s">
        <v>59</v>
      </c>
      <c r="H6" s="110">
        <v>4</v>
      </c>
      <c r="I6" s="43" t="s">
        <v>331</v>
      </c>
      <c r="J6" s="36" t="s">
        <v>119</v>
      </c>
      <c r="K6" s="86" t="str">
        <f t="shared" ref="K6:K13" si="0">D6</f>
        <v>朝日サッカー少年団</v>
      </c>
      <c r="L6" s="40" t="str">
        <f t="shared" ref="L6:L13" si="1">I6</f>
        <v>清水プエルトｓｃ</v>
      </c>
      <c r="M6" s="11"/>
    </row>
    <row r="7" spans="1:13" ht="21" customHeight="1">
      <c r="A7" s="25" t="s">
        <v>120</v>
      </c>
      <c r="B7" s="36" t="s">
        <v>121</v>
      </c>
      <c r="C7" s="42">
        <v>0.45833333333333331</v>
      </c>
      <c r="D7" s="83" t="s">
        <v>454</v>
      </c>
      <c r="E7" s="38" t="s">
        <v>115</v>
      </c>
      <c r="F7" s="110">
        <v>0</v>
      </c>
      <c r="G7" s="38" t="s">
        <v>59</v>
      </c>
      <c r="H7" s="110">
        <v>7</v>
      </c>
      <c r="I7" s="81" t="s">
        <v>429</v>
      </c>
      <c r="J7" s="36" t="s">
        <v>116</v>
      </c>
      <c r="K7" s="87" t="str">
        <f t="shared" si="0"/>
        <v>長岡サッカースポーツ少年団</v>
      </c>
      <c r="L7" s="86" t="str">
        <f t="shared" si="1"/>
        <v>東源台フットボールクラブ</v>
      </c>
      <c r="M7" s="11"/>
    </row>
    <row r="8" spans="1:13" ht="21" customHeight="1">
      <c r="A8" s="25" t="s">
        <v>122</v>
      </c>
      <c r="B8" s="36" t="s">
        <v>114</v>
      </c>
      <c r="C8" s="42">
        <v>0.47916666666666669</v>
      </c>
      <c r="D8" s="101" t="s">
        <v>452</v>
      </c>
      <c r="E8" s="38" t="s">
        <v>123</v>
      </c>
      <c r="F8" s="110">
        <v>1</v>
      </c>
      <c r="G8" s="38" t="s">
        <v>59</v>
      </c>
      <c r="H8" s="110">
        <v>1</v>
      </c>
      <c r="I8" s="43" t="s">
        <v>425</v>
      </c>
      <c r="J8" s="36" t="s">
        <v>115</v>
      </c>
      <c r="K8" s="101" t="str">
        <f t="shared" si="0"/>
        <v>三島東サッカースポーツ少年団</v>
      </c>
      <c r="L8" s="40" t="str">
        <f t="shared" si="1"/>
        <v>藤枝</v>
      </c>
      <c r="M8" s="11"/>
    </row>
    <row r="9" spans="1:13" ht="21" customHeight="1">
      <c r="A9" s="25" t="s">
        <v>124</v>
      </c>
      <c r="B9" s="36" t="s">
        <v>118</v>
      </c>
      <c r="C9" s="42">
        <v>0.5</v>
      </c>
      <c r="D9" s="104" t="s">
        <v>453</v>
      </c>
      <c r="E9" s="38" t="s">
        <v>123</v>
      </c>
      <c r="F9" s="110">
        <v>0</v>
      </c>
      <c r="G9" s="38" t="s">
        <v>59</v>
      </c>
      <c r="H9" s="110">
        <v>5</v>
      </c>
      <c r="I9" s="43" t="s">
        <v>427</v>
      </c>
      <c r="J9" s="36" t="s">
        <v>115</v>
      </c>
      <c r="K9" s="86" t="str">
        <f t="shared" si="0"/>
        <v>朝日サッカー少年団</v>
      </c>
      <c r="L9" s="40" t="str">
        <f t="shared" si="1"/>
        <v>焼津南</v>
      </c>
      <c r="M9" s="11"/>
    </row>
    <row r="10" spans="1:13" ht="21" customHeight="1">
      <c r="A10" s="25" t="s">
        <v>125</v>
      </c>
      <c r="B10" s="36" t="s">
        <v>121</v>
      </c>
      <c r="C10" s="42">
        <v>0.52083333333333337</v>
      </c>
      <c r="D10" s="83" t="s">
        <v>454</v>
      </c>
      <c r="E10" s="38" t="s">
        <v>123</v>
      </c>
      <c r="F10" s="110">
        <v>0</v>
      </c>
      <c r="G10" s="38" t="s">
        <v>59</v>
      </c>
      <c r="H10" s="110">
        <v>6</v>
      </c>
      <c r="I10" s="92" t="s">
        <v>393</v>
      </c>
      <c r="J10" s="36" t="s">
        <v>115</v>
      </c>
      <c r="K10" s="87" t="str">
        <f t="shared" si="0"/>
        <v>長岡サッカースポーツ少年団</v>
      </c>
      <c r="L10" s="93" t="str">
        <f t="shared" si="1"/>
        <v>浜松河輪ジュニアフットボールクラブ</v>
      </c>
      <c r="M10" s="11"/>
    </row>
    <row r="11" spans="1:13" ht="21" customHeight="1">
      <c r="A11" s="25" t="s">
        <v>128</v>
      </c>
      <c r="B11" s="36" t="s">
        <v>114</v>
      </c>
      <c r="C11" s="42">
        <v>0.54166666666666663</v>
      </c>
      <c r="D11" s="101" t="s">
        <v>452</v>
      </c>
      <c r="E11" s="38" t="s">
        <v>116</v>
      </c>
      <c r="F11" s="110">
        <v>1</v>
      </c>
      <c r="G11" s="38" t="s">
        <v>59</v>
      </c>
      <c r="H11" s="110">
        <v>0</v>
      </c>
      <c r="I11" s="81" t="s">
        <v>426</v>
      </c>
      <c r="J11" s="36" t="s">
        <v>123</v>
      </c>
      <c r="K11" s="102" t="str">
        <f t="shared" si="0"/>
        <v>三島東サッカースポーツ少年団</v>
      </c>
      <c r="L11" s="86" t="str">
        <f t="shared" si="1"/>
        <v>天竜FCスポーツ少年団</v>
      </c>
      <c r="M11" s="11"/>
    </row>
    <row r="12" spans="1:13" ht="21" customHeight="1">
      <c r="A12" s="25" t="s">
        <v>130</v>
      </c>
      <c r="B12" s="36" t="s">
        <v>118</v>
      </c>
      <c r="C12" s="42">
        <v>0.5625</v>
      </c>
      <c r="D12" s="104" t="s">
        <v>453</v>
      </c>
      <c r="E12" s="38" t="s">
        <v>119</v>
      </c>
      <c r="F12" s="110">
        <v>2</v>
      </c>
      <c r="G12" s="38" t="s">
        <v>59</v>
      </c>
      <c r="H12" s="110">
        <v>2</v>
      </c>
      <c r="I12" s="43" t="s">
        <v>428</v>
      </c>
      <c r="J12" s="36" t="s">
        <v>123</v>
      </c>
      <c r="K12" s="86" t="str">
        <f t="shared" si="0"/>
        <v>朝日サッカー少年団</v>
      </c>
      <c r="L12" s="40" t="str">
        <f t="shared" si="1"/>
        <v>飯田・相生</v>
      </c>
      <c r="M12" s="11"/>
    </row>
    <row r="13" spans="1:13" ht="21" customHeight="1">
      <c r="A13" s="25" t="s">
        <v>132</v>
      </c>
      <c r="B13" s="36" t="s">
        <v>121</v>
      </c>
      <c r="C13" s="42">
        <v>0.58333333333333337</v>
      </c>
      <c r="D13" s="83" t="s">
        <v>454</v>
      </c>
      <c r="E13" s="38" t="s">
        <v>116</v>
      </c>
      <c r="F13" s="110">
        <v>0</v>
      </c>
      <c r="G13" s="38" t="s">
        <v>59</v>
      </c>
      <c r="H13" s="110">
        <v>15</v>
      </c>
      <c r="I13" s="81" t="s">
        <v>394</v>
      </c>
      <c r="J13" s="36" t="s">
        <v>123</v>
      </c>
      <c r="K13" s="87" t="str">
        <f t="shared" si="0"/>
        <v>長岡サッカースポーツ少年団</v>
      </c>
      <c r="L13" s="86" t="str">
        <f t="shared" si="1"/>
        <v>浜松佐藤スポーツクラブ</v>
      </c>
      <c r="M13" s="11"/>
    </row>
    <row r="14" spans="1:13" ht="21" customHeight="1">
      <c r="B14" s="75"/>
      <c r="C14" s="52"/>
      <c r="D14" s="75"/>
      <c r="E14" s="75"/>
      <c r="F14" s="75"/>
      <c r="G14" s="75"/>
      <c r="H14" s="44"/>
      <c r="I14" s="44"/>
      <c r="J14" s="44"/>
      <c r="K14" s="44"/>
      <c r="L14" s="44"/>
      <c r="M14" s="11"/>
    </row>
    <row r="15" spans="1:13" ht="21" customHeight="1">
      <c r="A15" s="53" t="s">
        <v>152</v>
      </c>
      <c r="B15" s="50"/>
      <c r="C15" s="50"/>
      <c r="D15" s="50"/>
      <c r="E15" s="50"/>
      <c r="F15" s="50"/>
      <c r="G15" s="5"/>
      <c r="H15" s="46"/>
      <c r="I15" s="46"/>
      <c r="J15" s="46"/>
      <c r="K15" s="46"/>
      <c r="L15" s="5"/>
    </row>
    <row r="16" spans="1:13" ht="21" customHeight="1" thickBot="1">
      <c r="A16" s="174"/>
      <c r="B16" s="175"/>
      <c r="C16" s="26" t="s">
        <v>109</v>
      </c>
      <c r="D16" s="136" t="s">
        <v>110</v>
      </c>
      <c r="E16" s="137"/>
      <c r="F16" s="137"/>
      <c r="G16" s="137"/>
      <c r="H16" s="137"/>
      <c r="I16" s="137"/>
      <c r="J16" s="137"/>
      <c r="K16" s="24" t="s">
        <v>111</v>
      </c>
      <c r="L16" s="24" t="s">
        <v>112</v>
      </c>
    </row>
    <row r="17" spans="1:13" ht="21" customHeight="1" thickTop="1">
      <c r="A17" s="76" t="s">
        <v>113</v>
      </c>
      <c r="B17" s="28" t="s">
        <v>114</v>
      </c>
      <c r="C17" s="29">
        <v>0.41666666666666669</v>
      </c>
      <c r="D17" s="30" t="s">
        <v>425</v>
      </c>
      <c r="E17" s="31" t="s">
        <v>135</v>
      </c>
      <c r="F17" s="109">
        <v>0</v>
      </c>
      <c r="G17" s="31" t="s">
        <v>59</v>
      </c>
      <c r="H17" s="109">
        <v>1</v>
      </c>
      <c r="I17" s="89" t="s">
        <v>426</v>
      </c>
      <c r="J17" s="33" t="s">
        <v>123</v>
      </c>
      <c r="K17" s="34" t="str">
        <f>D17</f>
        <v>藤枝</v>
      </c>
      <c r="L17" s="91" t="str">
        <f>I17</f>
        <v>天竜FCスポーツ少年団</v>
      </c>
      <c r="M17" s="11"/>
    </row>
    <row r="18" spans="1:13" ht="21" customHeight="1">
      <c r="A18" s="25" t="s">
        <v>117</v>
      </c>
      <c r="B18" s="36" t="s">
        <v>118</v>
      </c>
      <c r="C18" s="42">
        <v>0.4375</v>
      </c>
      <c r="D18" s="37" t="s">
        <v>427</v>
      </c>
      <c r="E18" s="38" t="s">
        <v>135</v>
      </c>
      <c r="F18" s="110">
        <v>9</v>
      </c>
      <c r="G18" s="38" t="s">
        <v>59</v>
      </c>
      <c r="H18" s="110">
        <v>0</v>
      </c>
      <c r="I18" s="43" t="s">
        <v>428</v>
      </c>
      <c r="J18" s="36" t="s">
        <v>123</v>
      </c>
      <c r="K18" s="40" t="str">
        <f t="shared" ref="K18:K25" si="2">D18</f>
        <v>焼津南</v>
      </c>
      <c r="L18" s="40" t="str">
        <f t="shared" ref="L18:L25" si="3">I18</f>
        <v>飯田・相生</v>
      </c>
      <c r="M18" s="11"/>
    </row>
    <row r="19" spans="1:13" ht="21" customHeight="1">
      <c r="A19" s="25" t="s">
        <v>120</v>
      </c>
      <c r="B19" s="36" t="s">
        <v>121</v>
      </c>
      <c r="C19" s="42">
        <v>0.45833333333333331</v>
      </c>
      <c r="D19" s="84" t="s">
        <v>393</v>
      </c>
      <c r="E19" s="38" t="s">
        <v>123</v>
      </c>
      <c r="F19" s="110">
        <v>0</v>
      </c>
      <c r="G19" s="38" t="s">
        <v>59</v>
      </c>
      <c r="H19" s="110">
        <v>3</v>
      </c>
      <c r="I19" s="81" t="s">
        <v>394</v>
      </c>
      <c r="J19" s="36" t="s">
        <v>123</v>
      </c>
      <c r="K19" s="93" t="str">
        <f t="shared" si="2"/>
        <v>浜松河輪ジュニアフットボールクラブ</v>
      </c>
      <c r="L19" s="86" t="str">
        <f t="shared" si="3"/>
        <v>浜松佐藤スポーツクラブ</v>
      </c>
      <c r="M19" s="11"/>
    </row>
    <row r="20" spans="1:13" ht="21" customHeight="1">
      <c r="A20" s="25" t="s">
        <v>122</v>
      </c>
      <c r="B20" s="36" t="s">
        <v>114</v>
      </c>
      <c r="C20" s="42">
        <v>0.47916666666666669</v>
      </c>
      <c r="D20" s="37" t="s">
        <v>424</v>
      </c>
      <c r="E20" s="38" t="s">
        <v>116</v>
      </c>
      <c r="F20" s="110">
        <v>0</v>
      </c>
      <c r="G20" s="38" t="s">
        <v>59</v>
      </c>
      <c r="H20" s="110">
        <v>5</v>
      </c>
      <c r="I20" s="81" t="s">
        <v>426</v>
      </c>
      <c r="J20" s="36" t="s">
        <v>135</v>
      </c>
      <c r="K20" s="40" t="str">
        <f t="shared" si="2"/>
        <v>静岡WrJFC</v>
      </c>
      <c r="L20" s="86" t="str">
        <f t="shared" si="3"/>
        <v>天竜FCスポーツ少年団</v>
      </c>
      <c r="M20" s="11"/>
    </row>
    <row r="21" spans="1:13" ht="21" customHeight="1">
      <c r="A21" s="25" t="s">
        <v>124</v>
      </c>
      <c r="B21" s="36" t="s">
        <v>118</v>
      </c>
      <c r="C21" s="42">
        <v>0.5</v>
      </c>
      <c r="D21" s="37" t="s">
        <v>331</v>
      </c>
      <c r="E21" s="38" t="s">
        <v>119</v>
      </c>
      <c r="F21" s="110">
        <v>2</v>
      </c>
      <c r="G21" s="38" t="s">
        <v>59</v>
      </c>
      <c r="H21" s="110">
        <v>0</v>
      </c>
      <c r="I21" s="43" t="s">
        <v>428</v>
      </c>
      <c r="J21" s="36" t="s">
        <v>135</v>
      </c>
      <c r="K21" s="40" t="str">
        <f t="shared" si="2"/>
        <v>清水プエルトｓｃ</v>
      </c>
      <c r="L21" s="40" t="str">
        <f t="shared" si="3"/>
        <v>飯田・相生</v>
      </c>
      <c r="M21" s="11"/>
    </row>
    <row r="22" spans="1:13" ht="21" customHeight="1">
      <c r="A22" s="25" t="s">
        <v>125</v>
      </c>
      <c r="B22" s="36" t="s">
        <v>121</v>
      </c>
      <c r="C22" s="42">
        <v>0.52083333333333337</v>
      </c>
      <c r="D22" s="80" t="s">
        <v>429</v>
      </c>
      <c r="E22" s="38" t="s">
        <v>116</v>
      </c>
      <c r="F22" s="110">
        <v>0</v>
      </c>
      <c r="G22" s="38" t="s">
        <v>59</v>
      </c>
      <c r="H22" s="110">
        <v>3</v>
      </c>
      <c r="I22" s="81" t="s">
        <v>394</v>
      </c>
      <c r="J22" s="74" t="s">
        <v>123</v>
      </c>
      <c r="K22" s="86" t="str">
        <f t="shared" si="2"/>
        <v>東源台フットボールクラブ</v>
      </c>
      <c r="L22" s="86" t="str">
        <f t="shared" si="3"/>
        <v>浜松佐藤スポーツクラブ</v>
      </c>
      <c r="M22" s="11"/>
    </row>
    <row r="23" spans="1:13" ht="21" customHeight="1">
      <c r="A23" s="25" t="s">
        <v>128</v>
      </c>
      <c r="B23" s="36" t="s">
        <v>114</v>
      </c>
      <c r="C23" s="42">
        <v>0.54166666666666663</v>
      </c>
      <c r="D23" s="37" t="s">
        <v>424</v>
      </c>
      <c r="E23" s="38" t="s">
        <v>115</v>
      </c>
      <c r="F23" s="110">
        <v>0</v>
      </c>
      <c r="G23" s="38" t="s">
        <v>59</v>
      </c>
      <c r="H23" s="110">
        <v>4</v>
      </c>
      <c r="I23" s="43" t="s">
        <v>425</v>
      </c>
      <c r="J23" s="74" t="s">
        <v>135</v>
      </c>
      <c r="K23" s="40" t="str">
        <f t="shared" si="2"/>
        <v>静岡WrJFC</v>
      </c>
      <c r="L23" s="40" t="str">
        <f t="shared" si="3"/>
        <v>藤枝</v>
      </c>
      <c r="M23" s="11"/>
    </row>
    <row r="24" spans="1:13" ht="21" customHeight="1">
      <c r="A24" s="25" t="s">
        <v>130</v>
      </c>
      <c r="B24" s="36" t="s">
        <v>118</v>
      </c>
      <c r="C24" s="42">
        <v>0.5625</v>
      </c>
      <c r="D24" s="37" t="s">
        <v>331</v>
      </c>
      <c r="E24" s="38" t="s">
        <v>115</v>
      </c>
      <c r="F24" s="110">
        <v>2</v>
      </c>
      <c r="G24" s="38" t="s">
        <v>59</v>
      </c>
      <c r="H24" s="110">
        <v>3</v>
      </c>
      <c r="I24" s="43" t="s">
        <v>427</v>
      </c>
      <c r="J24" s="74" t="s">
        <v>135</v>
      </c>
      <c r="K24" s="40" t="str">
        <f t="shared" si="2"/>
        <v>清水プエルトｓｃ</v>
      </c>
      <c r="L24" s="40" t="str">
        <f t="shared" si="3"/>
        <v>焼津南</v>
      </c>
      <c r="M24" s="11"/>
    </row>
    <row r="25" spans="1:13" ht="21" customHeight="1">
      <c r="A25" s="25" t="s">
        <v>132</v>
      </c>
      <c r="B25" s="36" t="s">
        <v>121</v>
      </c>
      <c r="C25" s="42">
        <v>0.58333333333333337</v>
      </c>
      <c r="D25" s="80" t="s">
        <v>429</v>
      </c>
      <c r="E25" s="38" t="s">
        <v>115</v>
      </c>
      <c r="F25" s="110">
        <v>1</v>
      </c>
      <c r="G25" s="38" t="s">
        <v>59</v>
      </c>
      <c r="H25" s="110">
        <v>3</v>
      </c>
      <c r="I25" s="92" t="s">
        <v>393</v>
      </c>
      <c r="J25" s="74" t="s">
        <v>123</v>
      </c>
      <c r="K25" s="86" t="str">
        <f t="shared" si="2"/>
        <v>東源台フットボールクラブ</v>
      </c>
      <c r="L25" s="93" t="str">
        <f t="shared" si="3"/>
        <v>浜松河輪ジュニアフットボールクラブ</v>
      </c>
      <c r="M25" s="11"/>
    </row>
    <row r="26" spans="1:13" ht="21" customHeight="1">
      <c r="B26" s="11"/>
      <c r="C26" s="45"/>
      <c r="D26" s="11"/>
      <c r="E26" s="11"/>
      <c r="F26" s="11"/>
      <c r="G26" s="11"/>
      <c r="H26" s="44"/>
      <c r="I26" s="44"/>
      <c r="J26" s="44"/>
      <c r="K26" s="44"/>
      <c r="L26" s="44"/>
      <c r="M26" s="11"/>
    </row>
    <row r="27" spans="1:13" ht="21" customHeight="1">
      <c r="A27" s="53" t="s">
        <v>153</v>
      </c>
      <c r="B27" s="50"/>
      <c r="C27" s="50"/>
      <c r="D27" s="50"/>
      <c r="E27" s="50"/>
      <c r="F27" s="50"/>
      <c r="G27" s="5"/>
      <c r="H27" s="46"/>
      <c r="I27" s="46"/>
      <c r="J27" s="46"/>
      <c r="K27" s="46"/>
      <c r="L27" s="5"/>
    </row>
    <row r="28" spans="1:13" ht="21" customHeight="1" thickBot="1">
      <c r="A28" s="174"/>
      <c r="B28" s="175"/>
      <c r="C28" s="26" t="s">
        <v>109</v>
      </c>
      <c r="D28" s="136" t="s">
        <v>110</v>
      </c>
      <c r="E28" s="137"/>
      <c r="F28" s="137"/>
      <c r="G28" s="137"/>
      <c r="H28" s="137"/>
      <c r="I28" s="137"/>
      <c r="J28" s="137"/>
      <c r="K28" s="24" t="s">
        <v>111</v>
      </c>
      <c r="L28" s="24" t="s">
        <v>112</v>
      </c>
    </row>
    <row r="29" spans="1:13" ht="21" customHeight="1" thickTop="1">
      <c r="A29" s="76" t="s">
        <v>113</v>
      </c>
      <c r="B29" s="28" t="s">
        <v>129</v>
      </c>
      <c r="C29" s="29">
        <v>0.41666666666666669</v>
      </c>
      <c r="D29" s="107" t="s">
        <v>455</v>
      </c>
      <c r="E29" s="31" t="s">
        <v>115</v>
      </c>
      <c r="F29" s="109">
        <v>0</v>
      </c>
      <c r="G29" s="31" t="s">
        <v>59</v>
      </c>
      <c r="H29" s="109">
        <v>2</v>
      </c>
      <c r="I29" s="88" t="s">
        <v>460</v>
      </c>
      <c r="J29" s="33" t="s">
        <v>115</v>
      </c>
      <c r="K29" s="91" t="str">
        <f>D29</f>
        <v>ＦＣ　デルヴィエント沼津</v>
      </c>
      <c r="L29" s="90" t="str">
        <f>I29</f>
        <v>富士宮シティFC</v>
      </c>
      <c r="M29" s="11"/>
    </row>
    <row r="30" spans="1:13" ht="21" customHeight="1">
      <c r="A30" s="25" t="s">
        <v>117</v>
      </c>
      <c r="B30" s="36" t="s">
        <v>131</v>
      </c>
      <c r="C30" s="29">
        <v>0.4375</v>
      </c>
      <c r="D30" s="79" t="s">
        <v>431</v>
      </c>
      <c r="E30" s="38" t="s">
        <v>123</v>
      </c>
      <c r="F30" s="110">
        <v>5</v>
      </c>
      <c r="G30" s="38" t="s">
        <v>59</v>
      </c>
      <c r="H30" s="110">
        <v>0</v>
      </c>
      <c r="I30" s="108" t="s">
        <v>458</v>
      </c>
      <c r="J30" s="36" t="s">
        <v>115</v>
      </c>
      <c r="K30" s="85" t="str">
        <f t="shared" ref="K30:K37" si="4">D30</f>
        <v>葵ヶ丘サッカークラブ</v>
      </c>
      <c r="L30" s="102" t="str">
        <f t="shared" ref="L30:L37" si="5">I30</f>
        <v>富士第一サッカースポーツ少年団</v>
      </c>
      <c r="M30" s="11"/>
    </row>
    <row r="31" spans="1:13" ht="21" customHeight="1">
      <c r="A31" s="25" t="s">
        <v>120</v>
      </c>
      <c r="B31" s="36" t="s">
        <v>126</v>
      </c>
      <c r="C31" s="42">
        <v>0.45833333333333331</v>
      </c>
      <c r="D31" s="37" t="s">
        <v>434</v>
      </c>
      <c r="E31" s="38" t="s">
        <v>115</v>
      </c>
      <c r="F31" s="110">
        <v>6</v>
      </c>
      <c r="G31" s="38" t="s">
        <v>59</v>
      </c>
      <c r="H31" s="110">
        <v>0</v>
      </c>
      <c r="I31" s="92" t="s">
        <v>334</v>
      </c>
      <c r="J31" s="36" t="s">
        <v>119</v>
      </c>
      <c r="K31" s="40" t="str">
        <f t="shared" si="4"/>
        <v>KAKURO FC</v>
      </c>
      <c r="L31" s="93" t="str">
        <f t="shared" si="5"/>
        <v>駒越小サッカースポーツ少年団</v>
      </c>
      <c r="M31" s="11"/>
    </row>
    <row r="32" spans="1:13" ht="21" customHeight="1">
      <c r="A32" s="25" t="s">
        <v>122</v>
      </c>
      <c r="B32" s="36" t="s">
        <v>129</v>
      </c>
      <c r="C32" s="42">
        <v>0.47916666666666669</v>
      </c>
      <c r="D32" s="80" t="s">
        <v>455</v>
      </c>
      <c r="E32" s="38" t="s">
        <v>123</v>
      </c>
      <c r="F32" s="110">
        <v>1</v>
      </c>
      <c r="G32" s="38" t="s">
        <v>59</v>
      </c>
      <c r="H32" s="110">
        <v>4</v>
      </c>
      <c r="I32" s="43" t="s">
        <v>343</v>
      </c>
      <c r="J32" s="36" t="s">
        <v>115</v>
      </c>
      <c r="K32" s="86" t="str">
        <f t="shared" si="4"/>
        <v>ＦＣ　デルヴィエント沼津</v>
      </c>
      <c r="L32" s="40" t="str">
        <f t="shared" si="5"/>
        <v>島田第二FC</v>
      </c>
      <c r="M32" s="11"/>
    </row>
    <row r="33" spans="1:13" ht="21" customHeight="1">
      <c r="A33" s="25" t="s">
        <v>124</v>
      </c>
      <c r="B33" s="36" t="s">
        <v>131</v>
      </c>
      <c r="C33" s="42">
        <v>0.5</v>
      </c>
      <c r="D33" s="79" t="s">
        <v>431</v>
      </c>
      <c r="E33" s="38" t="s">
        <v>123</v>
      </c>
      <c r="F33" s="110">
        <v>0</v>
      </c>
      <c r="G33" s="38" t="s">
        <v>59</v>
      </c>
      <c r="H33" s="110">
        <v>7</v>
      </c>
      <c r="I33" s="82" t="s">
        <v>432</v>
      </c>
      <c r="J33" s="36" t="s">
        <v>123</v>
      </c>
      <c r="K33" s="85" t="str">
        <f t="shared" si="4"/>
        <v>葵ヶ丘サッカークラブ</v>
      </c>
      <c r="L33" s="87" t="str">
        <f t="shared" si="5"/>
        <v>自彊サッカースポーツ少年団</v>
      </c>
      <c r="M33" s="11"/>
    </row>
    <row r="34" spans="1:13" ht="21" customHeight="1">
      <c r="A34" s="25" t="s">
        <v>125</v>
      </c>
      <c r="B34" s="36" t="s">
        <v>126</v>
      </c>
      <c r="C34" s="42">
        <v>0.52083333333333337</v>
      </c>
      <c r="D34" s="37" t="s">
        <v>434</v>
      </c>
      <c r="E34" s="38" t="s">
        <v>123</v>
      </c>
      <c r="F34" s="110">
        <v>4</v>
      </c>
      <c r="G34" s="38" t="s">
        <v>59</v>
      </c>
      <c r="H34" s="110">
        <v>0</v>
      </c>
      <c r="I34" s="82" t="s">
        <v>435</v>
      </c>
      <c r="J34" s="36" t="s">
        <v>115</v>
      </c>
      <c r="K34" s="40" t="str">
        <f t="shared" si="4"/>
        <v>KAKURO FC</v>
      </c>
      <c r="L34" s="87" t="str">
        <f t="shared" si="5"/>
        <v>西奈サッカースポーツ少年団</v>
      </c>
      <c r="M34" s="11"/>
    </row>
    <row r="35" spans="1:13" ht="21" customHeight="1">
      <c r="A35" s="25" t="s">
        <v>128</v>
      </c>
      <c r="B35" s="36" t="s">
        <v>129</v>
      </c>
      <c r="C35" s="42">
        <v>0.54166666666666663</v>
      </c>
      <c r="D35" s="80" t="s">
        <v>455</v>
      </c>
      <c r="E35" s="38" t="s">
        <v>115</v>
      </c>
      <c r="F35" s="110">
        <v>2</v>
      </c>
      <c r="G35" s="38" t="s">
        <v>59</v>
      </c>
      <c r="H35" s="110">
        <v>3</v>
      </c>
      <c r="I35" s="82" t="s">
        <v>430</v>
      </c>
      <c r="J35" s="36" t="s">
        <v>123</v>
      </c>
      <c r="K35" s="86" t="str">
        <f t="shared" si="4"/>
        <v>ＦＣ　デルヴィエント沼津</v>
      </c>
      <c r="L35" s="87" t="str">
        <f t="shared" si="5"/>
        <v>白羽サッカースポーツ少年団</v>
      </c>
      <c r="M35" s="11"/>
    </row>
    <row r="36" spans="1:13" ht="21" customHeight="1">
      <c r="A36" s="25" t="s">
        <v>130</v>
      </c>
      <c r="B36" s="36" t="s">
        <v>131</v>
      </c>
      <c r="C36" s="42">
        <v>0.5625</v>
      </c>
      <c r="D36" s="79" t="s">
        <v>431</v>
      </c>
      <c r="E36" s="38" t="s">
        <v>115</v>
      </c>
      <c r="F36" s="110">
        <v>0</v>
      </c>
      <c r="G36" s="38" t="s">
        <v>59</v>
      </c>
      <c r="H36" s="110">
        <v>7</v>
      </c>
      <c r="I36" s="92" t="s">
        <v>433</v>
      </c>
      <c r="J36" s="36" t="s">
        <v>123</v>
      </c>
      <c r="K36" s="85" t="str">
        <f t="shared" si="4"/>
        <v>葵ヶ丘サッカークラブ</v>
      </c>
      <c r="L36" s="93" t="str">
        <f t="shared" si="5"/>
        <v>大須賀サッカースポーツ少年団</v>
      </c>
      <c r="M36" s="11"/>
    </row>
    <row r="37" spans="1:13" ht="21" customHeight="1">
      <c r="A37" s="25" t="s">
        <v>132</v>
      </c>
      <c r="B37" s="36" t="s">
        <v>126</v>
      </c>
      <c r="C37" s="42">
        <v>0.58333333333333337</v>
      </c>
      <c r="D37" s="37" t="s">
        <v>434</v>
      </c>
      <c r="E37" s="38" t="s">
        <v>119</v>
      </c>
      <c r="F37" s="110">
        <v>4</v>
      </c>
      <c r="G37" s="38" t="s">
        <v>59</v>
      </c>
      <c r="H37" s="110">
        <v>0</v>
      </c>
      <c r="I37" s="92" t="s">
        <v>436</v>
      </c>
      <c r="J37" s="36" t="s">
        <v>123</v>
      </c>
      <c r="K37" s="40" t="str">
        <f t="shared" si="4"/>
        <v>KAKURO FC</v>
      </c>
      <c r="L37" s="93" t="str">
        <f t="shared" si="5"/>
        <v>佐鳴台サッカースポーツ少年団</v>
      </c>
      <c r="M37" s="11"/>
    </row>
    <row r="38" spans="1:13" ht="21" customHeight="1">
      <c r="B38" s="19"/>
      <c r="C38" s="52"/>
      <c r="D38" s="19"/>
      <c r="E38" s="19"/>
      <c r="F38" s="19"/>
      <c r="G38" s="19"/>
      <c r="H38" s="44"/>
      <c r="I38" s="44"/>
      <c r="J38" s="44"/>
      <c r="K38" s="44"/>
      <c r="L38" s="44"/>
      <c r="M38" s="11"/>
    </row>
    <row r="39" spans="1:13" ht="21" customHeight="1">
      <c r="A39" s="53" t="s">
        <v>154</v>
      </c>
      <c r="B39" s="50"/>
      <c r="C39" s="50"/>
      <c r="D39" s="50"/>
      <c r="E39" s="50"/>
      <c r="F39" s="50"/>
      <c r="G39" s="5"/>
      <c r="H39" s="46"/>
      <c r="I39" s="46"/>
      <c r="J39" s="46"/>
      <c r="K39" s="46"/>
      <c r="L39" s="5"/>
    </row>
    <row r="40" spans="1:13" ht="21" customHeight="1" thickBot="1">
      <c r="A40" s="174"/>
      <c r="B40" s="175"/>
      <c r="C40" s="26" t="s">
        <v>109</v>
      </c>
      <c r="D40" s="136" t="s">
        <v>110</v>
      </c>
      <c r="E40" s="137"/>
      <c r="F40" s="137"/>
      <c r="G40" s="137"/>
      <c r="H40" s="137"/>
      <c r="I40" s="137"/>
      <c r="J40" s="137"/>
      <c r="K40" s="24" t="s">
        <v>111</v>
      </c>
      <c r="L40" s="24" t="s">
        <v>112</v>
      </c>
    </row>
    <row r="41" spans="1:13" ht="21" customHeight="1" thickTop="1">
      <c r="A41" s="76" t="s">
        <v>113</v>
      </c>
      <c r="B41" s="28" t="s">
        <v>129</v>
      </c>
      <c r="C41" s="29">
        <v>0.41666666666666669</v>
      </c>
      <c r="D41" s="30" t="s">
        <v>343</v>
      </c>
      <c r="E41" s="31" t="s">
        <v>135</v>
      </c>
      <c r="F41" s="109">
        <v>1</v>
      </c>
      <c r="G41" s="31" t="s">
        <v>59</v>
      </c>
      <c r="H41" s="109">
        <v>1</v>
      </c>
      <c r="I41" s="95" t="s">
        <v>430</v>
      </c>
      <c r="J41" s="33" t="s">
        <v>123</v>
      </c>
      <c r="K41" s="34" t="str">
        <f>D41</f>
        <v>島田第二FC</v>
      </c>
      <c r="L41" s="96" t="str">
        <f>I41</f>
        <v>白羽サッカースポーツ少年団</v>
      </c>
      <c r="M41" s="11"/>
    </row>
    <row r="42" spans="1:13" ht="21" customHeight="1">
      <c r="A42" s="25" t="s">
        <v>117</v>
      </c>
      <c r="B42" s="36" t="s">
        <v>131</v>
      </c>
      <c r="C42" s="29">
        <v>0.4375</v>
      </c>
      <c r="D42" s="83" t="s">
        <v>432</v>
      </c>
      <c r="E42" s="38" t="s">
        <v>135</v>
      </c>
      <c r="F42" s="110">
        <v>0</v>
      </c>
      <c r="G42" s="38" t="s">
        <v>59</v>
      </c>
      <c r="H42" s="110">
        <v>2</v>
      </c>
      <c r="I42" s="92" t="s">
        <v>433</v>
      </c>
      <c r="J42" s="36" t="s">
        <v>123</v>
      </c>
      <c r="K42" s="96" t="str">
        <f t="shared" ref="K42:K49" si="6">D42</f>
        <v>自彊サッカースポーツ少年団</v>
      </c>
      <c r="L42" s="97" t="str">
        <f t="shared" ref="L42:L49" si="7">I42</f>
        <v>大須賀サッカースポーツ少年団</v>
      </c>
      <c r="M42" s="11"/>
    </row>
    <row r="43" spans="1:13" ht="21" customHeight="1">
      <c r="A43" s="25" t="s">
        <v>120</v>
      </c>
      <c r="B43" s="36" t="s">
        <v>126</v>
      </c>
      <c r="C43" s="42">
        <v>0.45833333333333331</v>
      </c>
      <c r="D43" s="83" t="s">
        <v>435</v>
      </c>
      <c r="E43" s="38" t="s">
        <v>116</v>
      </c>
      <c r="F43" s="110">
        <v>0</v>
      </c>
      <c r="G43" s="38" t="s">
        <v>59</v>
      </c>
      <c r="H43" s="110">
        <v>8</v>
      </c>
      <c r="I43" s="92" t="s">
        <v>436</v>
      </c>
      <c r="J43" s="36" t="s">
        <v>123</v>
      </c>
      <c r="K43" s="96" t="str">
        <f t="shared" si="6"/>
        <v>西奈サッカースポーツ少年団</v>
      </c>
      <c r="L43" s="97" t="str">
        <f t="shared" si="7"/>
        <v>佐鳴台サッカースポーツ少年団</v>
      </c>
      <c r="M43" s="11"/>
    </row>
    <row r="44" spans="1:13" ht="21" customHeight="1">
      <c r="A44" s="25" t="s">
        <v>122</v>
      </c>
      <c r="B44" s="36" t="s">
        <v>129</v>
      </c>
      <c r="C44" s="42">
        <v>0.47916666666666669</v>
      </c>
      <c r="D44" s="79" t="s">
        <v>460</v>
      </c>
      <c r="E44" s="38" t="s">
        <v>115</v>
      </c>
      <c r="F44" s="110">
        <v>3</v>
      </c>
      <c r="G44" s="38" t="s">
        <v>59</v>
      </c>
      <c r="H44" s="110">
        <v>2</v>
      </c>
      <c r="I44" s="82" t="s">
        <v>430</v>
      </c>
      <c r="J44" s="36" t="s">
        <v>135</v>
      </c>
      <c r="K44" s="90" t="str">
        <f t="shared" si="6"/>
        <v>富士宮シティFC</v>
      </c>
      <c r="L44" s="96" t="str">
        <f t="shared" si="7"/>
        <v>白羽サッカースポーツ少年団</v>
      </c>
      <c r="M44" s="11"/>
    </row>
    <row r="45" spans="1:13" ht="21" customHeight="1">
      <c r="A45" s="25" t="s">
        <v>124</v>
      </c>
      <c r="B45" s="36" t="s">
        <v>131</v>
      </c>
      <c r="C45" s="42">
        <v>0.5</v>
      </c>
      <c r="D45" s="101" t="s">
        <v>458</v>
      </c>
      <c r="E45" s="38" t="s">
        <v>115</v>
      </c>
      <c r="F45" s="110">
        <v>0</v>
      </c>
      <c r="G45" s="38" t="s">
        <v>59</v>
      </c>
      <c r="H45" s="110">
        <v>5</v>
      </c>
      <c r="I45" s="92" t="s">
        <v>433</v>
      </c>
      <c r="J45" s="36" t="s">
        <v>135</v>
      </c>
      <c r="K45" s="100" t="str">
        <f t="shared" si="6"/>
        <v>富士第一サッカースポーツ少年団</v>
      </c>
      <c r="L45" s="97" t="str">
        <f t="shared" si="7"/>
        <v>大須賀サッカースポーツ少年団</v>
      </c>
      <c r="M45" s="11"/>
    </row>
    <row r="46" spans="1:13" ht="21" customHeight="1">
      <c r="A46" s="25" t="s">
        <v>125</v>
      </c>
      <c r="B46" s="36" t="s">
        <v>126</v>
      </c>
      <c r="C46" s="42">
        <v>0.52083333333333337</v>
      </c>
      <c r="D46" s="84" t="s">
        <v>334</v>
      </c>
      <c r="E46" s="38" t="s">
        <v>119</v>
      </c>
      <c r="F46" s="110">
        <v>1</v>
      </c>
      <c r="G46" s="38" t="s">
        <v>59</v>
      </c>
      <c r="H46" s="110">
        <v>2</v>
      </c>
      <c r="I46" s="92" t="s">
        <v>436</v>
      </c>
      <c r="J46" s="36" t="s">
        <v>116</v>
      </c>
      <c r="K46" s="97" t="str">
        <f t="shared" si="6"/>
        <v>駒越小サッカースポーツ少年団</v>
      </c>
      <c r="L46" s="97" t="str">
        <f t="shared" si="7"/>
        <v>佐鳴台サッカースポーツ少年団</v>
      </c>
      <c r="M46" s="11"/>
    </row>
    <row r="47" spans="1:13" ht="21" customHeight="1">
      <c r="A47" s="25" t="s">
        <v>128</v>
      </c>
      <c r="B47" s="36" t="s">
        <v>129</v>
      </c>
      <c r="C47" s="42">
        <v>0.54166666666666663</v>
      </c>
      <c r="D47" s="79" t="s">
        <v>460</v>
      </c>
      <c r="E47" s="38" t="s">
        <v>115</v>
      </c>
      <c r="F47" s="110">
        <v>3</v>
      </c>
      <c r="G47" s="38" t="s">
        <v>59</v>
      </c>
      <c r="H47" s="110">
        <v>1</v>
      </c>
      <c r="I47" s="43" t="s">
        <v>343</v>
      </c>
      <c r="J47" s="36" t="s">
        <v>135</v>
      </c>
      <c r="K47" s="34" t="str">
        <f t="shared" si="6"/>
        <v>富士宮シティFC</v>
      </c>
      <c r="L47" s="34" t="str">
        <f t="shared" si="7"/>
        <v>島田第二FC</v>
      </c>
      <c r="M47" s="11"/>
    </row>
    <row r="48" spans="1:13" ht="21" customHeight="1">
      <c r="A48" s="25" t="s">
        <v>130</v>
      </c>
      <c r="B48" s="36" t="s">
        <v>131</v>
      </c>
      <c r="C48" s="42">
        <v>0.5625</v>
      </c>
      <c r="D48" s="101" t="s">
        <v>458</v>
      </c>
      <c r="E48" s="38" t="s">
        <v>123</v>
      </c>
      <c r="F48" s="110">
        <v>0</v>
      </c>
      <c r="G48" s="38" t="s">
        <v>59</v>
      </c>
      <c r="H48" s="110">
        <v>5</v>
      </c>
      <c r="I48" s="82" t="s">
        <v>432</v>
      </c>
      <c r="J48" s="36" t="s">
        <v>135</v>
      </c>
      <c r="K48" s="100" t="str">
        <f t="shared" si="6"/>
        <v>富士第一サッカースポーツ少年団</v>
      </c>
      <c r="L48" s="96" t="str">
        <f t="shared" si="7"/>
        <v>自彊サッカースポーツ少年団</v>
      </c>
      <c r="M48" s="11"/>
    </row>
    <row r="49" spans="1:13" ht="21" customHeight="1">
      <c r="A49" s="25" t="s">
        <v>132</v>
      </c>
      <c r="B49" s="36" t="s">
        <v>126</v>
      </c>
      <c r="C49" s="42">
        <v>0.58333333333333337</v>
      </c>
      <c r="D49" s="84" t="s">
        <v>334</v>
      </c>
      <c r="E49" s="38" t="s">
        <v>115</v>
      </c>
      <c r="F49" s="110">
        <v>1</v>
      </c>
      <c r="G49" s="38" t="s">
        <v>59</v>
      </c>
      <c r="H49" s="110">
        <v>4</v>
      </c>
      <c r="I49" s="82" t="s">
        <v>435</v>
      </c>
      <c r="J49" s="36" t="s">
        <v>116</v>
      </c>
      <c r="K49" s="97" t="str">
        <f t="shared" si="6"/>
        <v>駒越小サッカースポーツ少年団</v>
      </c>
      <c r="L49" s="96" t="str">
        <f t="shared" si="7"/>
        <v>西奈サッカースポーツ少年団</v>
      </c>
      <c r="M49" s="11"/>
    </row>
  </sheetData>
  <autoFilter ref="B1:B49" xr:uid="{00000000-0009-0000-0000-000007000000}"/>
  <mergeCells count="11">
    <mergeCell ref="A28:B28"/>
    <mergeCell ref="D28:J28"/>
    <mergeCell ref="A40:B40"/>
    <mergeCell ref="D40:J40"/>
    <mergeCell ref="A1:C1"/>
    <mergeCell ref="E1:I1"/>
    <mergeCell ref="J1:L1"/>
    <mergeCell ref="A4:B4"/>
    <mergeCell ref="D4:J4"/>
    <mergeCell ref="A16:B16"/>
    <mergeCell ref="D16:J16"/>
  </mergeCells>
  <phoneticPr fontId="2"/>
  <printOptions horizontalCentered="1"/>
  <pageMargins left="0.39370078740157483" right="0.39370078740157483" top="0.59055118110236227" bottom="0.39370078740157483" header="0.51181102362204722" footer="0.51181102362204722"/>
  <pageSetup paperSize="9" scale="75" firstPageNumber="42949631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903D9-4043-4E4C-9370-219625DC852D}">
  <sheetPr>
    <tabColor rgb="FFFFFF00"/>
  </sheetPr>
  <dimension ref="A1:V75"/>
  <sheetViews>
    <sheetView view="pageBreakPreview" topLeftCell="A32" zoomScaleNormal="100" zoomScaleSheetLayoutView="100" workbookViewId="0">
      <selection activeCell="F50" sqref="F50:G51"/>
    </sheetView>
  </sheetViews>
  <sheetFormatPr defaultColWidth="9" defaultRowHeight="13"/>
  <cols>
    <col min="1" max="1" width="3.453125" style="5" bestFit="1" customWidth="1"/>
    <col min="2" max="2" width="13.453125" style="5" customWidth="1"/>
    <col min="3" max="14" width="4.453125" style="5" customWidth="1"/>
    <col min="15" max="17" width="4.453125" style="18" customWidth="1"/>
    <col min="18" max="19" width="5.453125" style="18" customWidth="1"/>
    <col min="20" max="20" width="4.453125" style="5" customWidth="1"/>
    <col min="21" max="16384" width="9" style="5"/>
  </cols>
  <sheetData>
    <row r="1" spans="1:19" ht="19.5" customHeight="1">
      <c r="A1" s="115" t="s">
        <v>104</v>
      </c>
      <c r="B1" s="115"/>
      <c r="C1" s="115"/>
      <c r="D1" s="115"/>
      <c r="E1" s="115"/>
      <c r="F1" s="115"/>
      <c r="G1" s="115"/>
      <c r="H1" s="115"/>
      <c r="I1" s="115"/>
      <c r="J1" s="115"/>
      <c r="K1" s="115"/>
      <c r="L1" s="115"/>
      <c r="M1" s="115"/>
      <c r="N1" s="115"/>
      <c r="O1" s="115"/>
      <c r="P1" s="115"/>
      <c r="Q1" s="115"/>
      <c r="R1" s="115"/>
      <c r="S1" s="115"/>
    </row>
    <row r="2" spans="1:19">
      <c r="A2" s="20"/>
      <c r="B2" s="21"/>
      <c r="C2" s="20"/>
      <c r="D2" s="20"/>
      <c r="E2" s="20"/>
      <c r="F2" s="20"/>
      <c r="G2" s="20"/>
      <c r="H2" s="20"/>
      <c r="I2" s="20"/>
      <c r="J2" s="20"/>
      <c r="K2" s="20"/>
      <c r="L2" s="20"/>
      <c r="M2" s="20"/>
      <c r="N2" s="20"/>
      <c r="O2" s="22"/>
      <c r="P2" s="22"/>
      <c r="Q2" s="22"/>
      <c r="R2" s="22"/>
      <c r="S2" s="22"/>
    </row>
    <row r="3" spans="1:19" ht="18.75" customHeight="1">
      <c r="A3" s="172" t="s">
        <v>541</v>
      </c>
      <c r="B3" s="172"/>
      <c r="C3" s="172"/>
      <c r="D3" s="172"/>
      <c r="E3" s="172"/>
      <c r="F3" s="172"/>
      <c r="G3" s="172"/>
      <c r="H3" s="172"/>
      <c r="I3" s="172"/>
      <c r="J3" s="172"/>
      <c r="K3" s="172"/>
      <c r="L3" s="172"/>
      <c r="M3" s="172"/>
      <c r="N3" s="172"/>
      <c r="O3" s="172"/>
      <c r="P3" s="172"/>
      <c r="Q3" s="172"/>
      <c r="R3" s="172"/>
      <c r="S3" s="172"/>
    </row>
    <row r="4" spans="1:19" ht="13.5" customHeight="1">
      <c r="B4" s="16"/>
      <c r="C4" s="16"/>
      <c r="D4" s="16"/>
      <c r="E4" s="16"/>
      <c r="F4" s="16"/>
      <c r="G4" s="16"/>
      <c r="H4" s="16"/>
      <c r="I4" s="16"/>
      <c r="J4" s="16"/>
      <c r="K4" s="16"/>
      <c r="L4" s="16"/>
      <c r="M4" s="16"/>
      <c r="N4" s="16"/>
    </row>
    <row r="5" spans="1:19" ht="13.5" customHeight="1">
      <c r="B5" s="17" t="s">
        <v>8</v>
      </c>
      <c r="C5" s="17"/>
      <c r="D5" s="17"/>
      <c r="E5" s="17"/>
      <c r="F5" s="17"/>
      <c r="G5" s="17"/>
      <c r="H5" s="17"/>
      <c r="I5" s="17"/>
      <c r="J5" s="17"/>
      <c r="K5" s="17"/>
      <c r="L5" s="17"/>
      <c r="M5" s="17"/>
      <c r="N5" s="17"/>
    </row>
    <row r="6" spans="1:19" ht="13.5" customHeight="1">
      <c r="B6" s="159"/>
      <c r="C6" s="166" t="str">
        <f>B8</f>
        <v>三島東サッカースポーツ少年団</v>
      </c>
      <c r="D6" s="166"/>
      <c r="E6" s="166"/>
      <c r="F6" s="166" t="str">
        <f>B10</f>
        <v>静岡WrJFC</v>
      </c>
      <c r="G6" s="166"/>
      <c r="H6" s="166"/>
      <c r="I6" s="166" t="str">
        <f>B12</f>
        <v>藤枝</v>
      </c>
      <c r="J6" s="166"/>
      <c r="K6" s="166"/>
      <c r="L6" s="166" t="str">
        <f>B14</f>
        <v>天竜FCスポーツ少年団</v>
      </c>
      <c r="M6" s="166"/>
      <c r="N6" s="166"/>
      <c r="O6" s="166" t="s">
        <v>54</v>
      </c>
      <c r="P6" s="166" t="s">
        <v>56</v>
      </c>
      <c r="Q6" s="166" t="s">
        <v>55</v>
      </c>
      <c r="R6" s="166" t="s">
        <v>69</v>
      </c>
      <c r="S6" s="166" t="s">
        <v>57</v>
      </c>
    </row>
    <row r="7" spans="1:19" ht="13.5" customHeight="1" thickBot="1">
      <c r="B7" s="159"/>
      <c r="C7" s="167"/>
      <c r="D7" s="167"/>
      <c r="E7" s="167"/>
      <c r="F7" s="167"/>
      <c r="G7" s="167"/>
      <c r="H7" s="167"/>
      <c r="I7" s="167"/>
      <c r="J7" s="167"/>
      <c r="K7" s="167"/>
      <c r="L7" s="167"/>
      <c r="M7" s="167"/>
      <c r="N7" s="167"/>
      <c r="O7" s="167"/>
      <c r="P7" s="167"/>
      <c r="Q7" s="167"/>
      <c r="R7" s="167"/>
      <c r="S7" s="168"/>
    </row>
    <row r="8" spans="1:19" ht="13.5" customHeight="1" thickTop="1">
      <c r="A8" s="157" t="s">
        <v>9</v>
      </c>
      <c r="B8" s="158" t="s">
        <v>452</v>
      </c>
      <c r="C8" s="161"/>
      <c r="D8" s="162"/>
      <c r="E8" s="162"/>
      <c r="F8" s="184" t="str">
        <f>U9対戦表!F5&amp;""</f>
        <v>1</v>
      </c>
      <c r="G8" s="152" t="str">
        <f>IF(F8&gt;H8,"〇",IF(F8=H8,"△","●"))</f>
        <v>〇</v>
      </c>
      <c r="H8" s="184" t="str">
        <f>U9対戦表!H5&amp;""</f>
        <v>0</v>
      </c>
      <c r="I8" s="184" t="str">
        <f>U9対戦表!F8&amp;""</f>
        <v>1</v>
      </c>
      <c r="J8" s="152" t="str">
        <f>IF(I8&gt;K8,"〇",IF(I8=K8,"△","●"))</f>
        <v>△</v>
      </c>
      <c r="K8" s="184" t="str">
        <f>U9対戦表!H8&amp;""</f>
        <v>1</v>
      </c>
      <c r="L8" s="184" t="str">
        <f>U9対戦表!F11&amp;""</f>
        <v>1</v>
      </c>
      <c r="M8" s="152" t="str">
        <f>IF(L8&gt;N8,"〇",IF(L8=N8,"△","●"))</f>
        <v>〇</v>
      </c>
      <c r="N8" s="184" t="str">
        <f>U9対戦表!H11&amp;""</f>
        <v>0</v>
      </c>
      <c r="O8" s="164">
        <f>COUNTIF(D8:M8,"〇")</f>
        <v>2</v>
      </c>
      <c r="P8" s="164">
        <f>COUNTIF(D8:M8,"●")</f>
        <v>0</v>
      </c>
      <c r="Q8" s="164">
        <f>COUNTIF(D8:M8,"△")</f>
        <v>1</v>
      </c>
      <c r="R8" s="155">
        <f>IF(F8="","",IF(F8=H8,1,IF(F8&gt;H8,3,0)))+IF(I8="","",IF(I8=K8,1,IF(I8&gt;K8,3,0)))+IF(L8="","",IF(L8=N8,1,IF(L8&gt;N8,3,0)))</f>
        <v>7</v>
      </c>
      <c r="S8" s="156">
        <f>_xlfn.RANK.EQ(R8,$R$8:$R$14,0)</f>
        <v>1</v>
      </c>
    </row>
    <row r="9" spans="1:19" ht="13.5" customHeight="1">
      <c r="A9" s="157"/>
      <c r="B9" s="158"/>
      <c r="C9" s="163"/>
      <c r="D9" s="159"/>
      <c r="E9" s="159"/>
      <c r="F9" s="185"/>
      <c r="G9" s="148"/>
      <c r="H9" s="185"/>
      <c r="I9" s="185"/>
      <c r="J9" s="148"/>
      <c r="K9" s="185"/>
      <c r="L9" s="185"/>
      <c r="M9" s="148"/>
      <c r="N9" s="185"/>
      <c r="O9" s="160"/>
      <c r="P9" s="160"/>
      <c r="Q9" s="160"/>
      <c r="R9" s="155"/>
      <c r="S9" s="155"/>
    </row>
    <row r="10" spans="1:19" ht="13.5" customHeight="1">
      <c r="A10" s="157" t="s">
        <v>70</v>
      </c>
      <c r="B10" s="158" t="s">
        <v>322</v>
      </c>
      <c r="C10" s="182" t="str">
        <f>H8</f>
        <v>0</v>
      </c>
      <c r="D10" s="147" t="str">
        <f t="shared" ref="D10" si="0">IF(C10&gt;E10,"〇",IF(C10=E10,"△","●"))</f>
        <v>●</v>
      </c>
      <c r="E10" s="183" t="str">
        <f>F8</f>
        <v>1</v>
      </c>
      <c r="F10" s="159"/>
      <c r="G10" s="159"/>
      <c r="H10" s="159"/>
      <c r="I10" s="178" t="str">
        <f>U9対戦表!F23&amp;""</f>
        <v>0</v>
      </c>
      <c r="J10" s="147" t="str">
        <f>IF(I10&gt;K10,"〇",IF(I10=K10,"△","●"))</f>
        <v>●</v>
      </c>
      <c r="K10" s="178" t="str">
        <f>U9対戦表!H23&amp;""</f>
        <v>4</v>
      </c>
      <c r="L10" s="178" t="str">
        <f>U9対戦表!F20&amp;""</f>
        <v>0</v>
      </c>
      <c r="M10" s="147" t="str">
        <f>IF(L10&gt;N10,"〇",IF(L10=N10,"△","●"))</f>
        <v>●</v>
      </c>
      <c r="N10" s="178" t="str">
        <f>U9対戦表!H20&amp;""</f>
        <v>5</v>
      </c>
      <c r="O10" s="160">
        <f t="shared" ref="O10" si="1">COUNTIF(D10:M10,"〇")</f>
        <v>0</v>
      </c>
      <c r="P10" s="160">
        <f t="shared" ref="P10" si="2">COUNTIF(D10:M10,"●")</f>
        <v>3</v>
      </c>
      <c r="Q10" s="160">
        <f t="shared" ref="Q10" si="3">COUNTIF(D10:M10,"△")</f>
        <v>0</v>
      </c>
      <c r="R10" s="155">
        <f>IF(C10="","",IF(C10=E10,1,IF(C10&gt;E10,3,0)))+IF(I10="","",IF(I10=K10,1,IF(I10&gt;K10,3,0)))+IF(L10="","",IF(L10=N10,1,IF(L10&gt;N10,3,0)))</f>
        <v>0</v>
      </c>
      <c r="S10" s="171">
        <f t="shared" ref="S10" si="4">_xlfn.RANK.EQ(R10,$R$8:$R$14,0)</f>
        <v>4</v>
      </c>
    </row>
    <row r="11" spans="1:19" ht="12.75" customHeight="1">
      <c r="A11" s="157"/>
      <c r="B11" s="158"/>
      <c r="C11" s="177"/>
      <c r="D11" s="148"/>
      <c r="E11" s="179"/>
      <c r="F11" s="159"/>
      <c r="G11" s="159"/>
      <c r="H11" s="159"/>
      <c r="I11" s="179">
        <f>IF(I10="","",IF(I10=K10,1,IF(I10&gt;K10,3,0)))</f>
        <v>0</v>
      </c>
      <c r="J11" s="148"/>
      <c r="K11" s="179"/>
      <c r="L11" s="179">
        <f>IF(L10="","",IF(L10=N10,1,IF(L10&gt;N10,3,0)))</f>
        <v>0</v>
      </c>
      <c r="M11" s="148"/>
      <c r="N11" s="179"/>
      <c r="O11" s="160"/>
      <c r="P11" s="160"/>
      <c r="Q11" s="160"/>
      <c r="R11" s="155"/>
      <c r="S11" s="155"/>
    </row>
    <row r="12" spans="1:19" ht="13.5" customHeight="1">
      <c r="A12" s="157" t="s">
        <v>71</v>
      </c>
      <c r="B12" s="158" t="s">
        <v>341</v>
      </c>
      <c r="C12" s="182" t="str">
        <f>K8</f>
        <v>1</v>
      </c>
      <c r="D12" s="147" t="str">
        <f t="shared" ref="D12" si="5">IF(C12&gt;E12,"〇",IF(C12=E12,"△","●"))</f>
        <v>△</v>
      </c>
      <c r="E12" s="183" t="str">
        <f>I8</f>
        <v>1</v>
      </c>
      <c r="F12" s="178" t="str">
        <f>K10</f>
        <v>4</v>
      </c>
      <c r="G12" s="147" t="str">
        <f t="shared" ref="G12" si="6">IF(F12&gt;H12,"〇",IF(F12=H12,"△","●"))</f>
        <v>〇</v>
      </c>
      <c r="H12" s="178" t="str">
        <f>I10</f>
        <v>0</v>
      </c>
      <c r="I12" s="159"/>
      <c r="J12" s="159"/>
      <c r="K12" s="159"/>
      <c r="L12" s="178" t="str">
        <f>U9対戦表!F17&amp;""</f>
        <v>0</v>
      </c>
      <c r="M12" s="147" t="str">
        <f>IF(L12&gt;N12,"〇",IF(L12=N12,"△","●"))</f>
        <v>●</v>
      </c>
      <c r="N12" s="178" t="str">
        <f>U9対戦表!H17&amp;""</f>
        <v>1</v>
      </c>
      <c r="O12" s="160">
        <f t="shared" ref="O12" si="7">COUNTIF(D12:M12,"〇")</f>
        <v>1</v>
      </c>
      <c r="P12" s="160">
        <f t="shared" ref="P12" si="8">COUNTIF(D12:M12,"●")</f>
        <v>1</v>
      </c>
      <c r="Q12" s="160">
        <f t="shared" ref="Q12" si="9">COUNTIF(D12:M12,"△")</f>
        <v>1</v>
      </c>
      <c r="R12" s="155">
        <f>IF(C12="","",IF(C12=E12,1,IF(C12&gt;E12,3,0)))+IF(F12="","",IF(F12=H12,1,IF(F12&gt;H12,3,0)))+IF(L12="","",IF(L12=N12,1,IF(L12&gt;N12,3,0)))</f>
        <v>4</v>
      </c>
      <c r="S12" s="171">
        <f t="shared" ref="S12" si="10">_xlfn.RANK.EQ(R12,$R$8:$R$14,0)</f>
        <v>3</v>
      </c>
    </row>
    <row r="13" spans="1:19" ht="13.5" customHeight="1">
      <c r="A13" s="157"/>
      <c r="B13" s="169"/>
      <c r="C13" s="177"/>
      <c r="D13" s="148"/>
      <c r="E13" s="179"/>
      <c r="F13" s="179"/>
      <c r="G13" s="148"/>
      <c r="H13" s="179"/>
      <c r="I13" s="159"/>
      <c r="J13" s="159"/>
      <c r="K13" s="159"/>
      <c r="L13" s="179">
        <f>IF(L12="","",IF(L12=N12,1,IF(L12&gt;N12,3,0)))</f>
        <v>0</v>
      </c>
      <c r="M13" s="148"/>
      <c r="N13" s="179"/>
      <c r="O13" s="160"/>
      <c r="P13" s="160"/>
      <c r="Q13" s="160"/>
      <c r="R13" s="155"/>
      <c r="S13" s="155"/>
    </row>
    <row r="14" spans="1:19" ht="13.5" customHeight="1">
      <c r="A14" s="157" t="s">
        <v>72</v>
      </c>
      <c r="B14" s="158" t="s">
        <v>391</v>
      </c>
      <c r="C14" s="182" t="str">
        <f>N8</f>
        <v>0</v>
      </c>
      <c r="D14" s="147" t="str">
        <f t="shared" ref="D14" si="11">IF(C14&gt;E14,"〇",IF(C14=E14,"△","●"))</f>
        <v>●</v>
      </c>
      <c r="E14" s="183" t="str">
        <f>L8</f>
        <v>1</v>
      </c>
      <c r="F14" s="178" t="str">
        <f>N10</f>
        <v>5</v>
      </c>
      <c r="G14" s="147" t="str">
        <f t="shared" ref="G14" si="12">IF(F14&gt;H14,"〇",IF(F14=H14,"△","●"))</f>
        <v>〇</v>
      </c>
      <c r="H14" s="178" t="str">
        <f>L10</f>
        <v>0</v>
      </c>
      <c r="I14" s="178" t="str">
        <f>N12</f>
        <v>1</v>
      </c>
      <c r="J14" s="147" t="str">
        <f>IF(I14&gt;K14,"〇",IF(I14=K14,"△","●"))</f>
        <v>〇</v>
      </c>
      <c r="K14" s="178" t="str">
        <f>L12</f>
        <v>0</v>
      </c>
      <c r="L14" s="159"/>
      <c r="M14" s="159"/>
      <c r="N14" s="159"/>
      <c r="O14" s="160">
        <f t="shared" ref="O14" si="13">COUNTIF(D14:M14,"〇")</f>
        <v>2</v>
      </c>
      <c r="P14" s="160">
        <f t="shared" ref="P14" si="14">COUNTIF(D14:M14,"●")</f>
        <v>1</v>
      </c>
      <c r="Q14" s="160">
        <f t="shared" ref="Q14" si="15">COUNTIF(D14:M14,"△")</f>
        <v>0</v>
      </c>
      <c r="R14" s="155">
        <f>IF(C14="","",IF(C14=E14,1,IF(C14&gt;E14,3,0)))+IF(F14="","",IF(F14=H14,1,IF(F14&gt;H14,3,0)))+IF(I14="","",IF(I14=K14,1,IF(I14&gt;K14,3,0)))</f>
        <v>6</v>
      </c>
      <c r="S14" s="171">
        <f t="shared" ref="S14" si="16">_xlfn.RANK.EQ(R14,$R$8:$R$14,0)</f>
        <v>2</v>
      </c>
    </row>
    <row r="15" spans="1:19" ht="13.5" customHeight="1">
      <c r="A15" s="157"/>
      <c r="B15" s="158"/>
      <c r="C15" s="177"/>
      <c r="D15" s="148"/>
      <c r="E15" s="179"/>
      <c r="F15" s="179"/>
      <c r="G15" s="148"/>
      <c r="H15" s="179"/>
      <c r="I15" s="179">
        <f>IF(I14="","",IF(I14=K14,1,IF(I14&gt;K14,3,0)))</f>
        <v>3</v>
      </c>
      <c r="J15" s="148"/>
      <c r="K15" s="179"/>
      <c r="L15" s="159"/>
      <c r="M15" s="159"/>
      <c r="N15" s="159"/>
      <c r="O15" s="160"/>
      <c r="P15" s="160"/>
      <c r="Q15" s="160"/>
      <c r="R15" s="155"/>
      <c r="S15" s="155"/>
    </row>
    <row r="16" spans="1:19" ht="13.5" customHeight="1"/>
    <row r="17" spans="1:22" ht="13.5" customHeight="1">
      <c r="B17" s="17" t="s">
        <v>10</v>
      </c>
      <c r="C17" s="17"/>
      <c r="D17" s="17"/>
      <c r="E17" s="17"/>
      <c r="F17" s="17"/>
      <c r="G17" s="17"/>
      <c r="H17" s="17"/>
      <c r="I17" s="17"/>
      <c r="J17" s="17"/>
      <c r="K17" s="17"/>
      <c r="L17" s="17"/>
      <c r="M17" s="17"/>
      <c r="N17" s="17"/>
    </row>
    <row r="18" spans="1:22" ht="13.5" customHeight="1">
      <c r="B18" s="159"/>
      <c r="C18" s="186" t="str">
        <f>B20</f>
        <v>朝日サッカー少年団</v>
      </c>
      <c r="D18" s="186"/>
      <c r="E18" s="186"/>
      <c r="F18" s="186" t="str">
        <f>B22</f>
        <v>清水プエルトｓｃ</v>
      </c>
      <c r="G18" s="186"/>
      <c r="H18" s="186"/>
      <c r="I18" s="188" t="str">
        <f>B24</f>
        <v>焼津南</v>
      </c>
      <c r="J18" s="189"/>
      <c r="K18" s="190"/>
      <c r="L18" s="186" t="str">
        <f>B26</f>
        <v>飯田・相生</v>
      </c>
      <c r="M18" s="186"/>
      <c r="N18" s="186"/>
      <c r="O18" s="166" t="s">
        <v>54</v>
      </c>
      <c r="P18" s="166" t="s">
        <v>56</v>
      </c>
      <c r="Q18" s="166" t="s">
        <v>55</v>
      </c>
      <c r="R18" s="166" t="s">
        <v>69</v>
      </c>
      <c r="S18" s="166" t="s">
        <v>57</v>
      </c>
    </row>
    <row r="19" spans="1:22" ht="13.5" customHeight="1" thickBot="1">
      <c r="B19" s="159"/>
      <c r="C19" s="187"/>
      <c r="D19" s="187"/>
      <c r="E19" s="187"/>
      <c r="F19" s="187"/>
      <c r="G19" s="187"/>
      <c r="H19" s="187"/>
      <c r="I19" s="191"/>
      <c r="J19" s="192"/>
      <c r="K19" s="193"/>
      <c r="L19" s="187"/>
      <c r="M19" s="187"/>
      <c r="N19" s="187"/>
      <c r="O19" s="167"/>
      <c r="P19" s="167"/>
      <c r="Q19" s="167"/>
      <c r="R19" s="167"/>
      <c r="S19" s="168"/>
      <c r="V19" s="113"/>
    </row>
    <row r="20" spans="1:22" ht="13.5" customHeight="1" thickTop="1">
      <c r="A20" s="157" t="s">
        <v>11</v>
      </c>
      <c r="B20" s="158" t="s">
        <v>453</v>
      </c>
      <c r="C20" s="161"/>
      <c r="D20" s="162"/>
      <c r="E20" s="162"/>
      <c r="F20" s="180" t="str">
        <f>U9対戦表!F6&amp;""</f>
        <v>0</v>
      </c>
      <c r="G20" s="152" t="str">
        <f>IF(F20&gt;H20,"〇",IF(F20=H20,"△","●"))</f>
        <v>●</v>
      </c>
      <c r="H20" s="180" t="str">
        <f>U9対戦表!H6&amp;""</f>
        <v>4</v>
      </c>
      <c r="I20" s="180" t="str">
        <f>U9対戦表!F9&amp;""</f>
        <v>0</v>
      </c>
      <c r="J20" s="152" t="str">
        <f>IF(I20&gt;K20,"〇",IF(I20=K20,"△","●"))</f>
        <v>●</v>
      </c>
      <c r="K20" s="180" t="str">
        <f>U9対戦表!H9&amp;""</f>
        <v>5</v>
      </c>
      <c r="L20" s="180" t="str">
        <f>U9対戦表!F12&amp;""</f>
        <v>2</v>
      </c>
      <c r="M20" s="152" t="str">
        <f>IF(L20&gt;N20,"〇",IF(L20=N20,"△","●"))</f>
        <v>△</v>
      </c>
      <c r="N20" s="180" t="str">
        <f>U9対戦表!H12&amp;""</f>
        <v>2</v>
      </c>
      <c r="O20" s="164">
        <f>COUNTIF(D20:M20,"〇")</f>
        <v>0</v>
      </c>
      <c r="P20" s="164">
        <f>COUNTIF(D20:M20,"●")</f>
        <v>2</v>
      </c>
      <c r="Q20" s="164">
        <f>COUNTIF(D20:M20,"△")</f>
        <v>1</v>
      </c>
      <c r="R20" s="155">
        <f>IF(F20="","",IF(F20=H20,1,IF(F20&gt;H20,3,0)))+IF(I20="","",IF(I20=K20,1,IF(I20&gt;K20,3,0)))+IF(L20="","",IF(L20=N20,1,IF(L20&gt;N20,3,0)))</f>
        <v>1</v>
      </c>
      <c r="S20" s="156">
        <f>_xlfn.RANK.EQ(R20,$R$20:$R$26,0)</f>
        <v>3</v>
      </c>
    </row>
    <row r="21" spans="1:22" ht="13.5" customHeight="1">
      <c r="A21" s="157"/>
      <c r="B21" s="158"/>
      <c r="C21" s="163"/>
      <c r="D21" s="159"/>
      <c r="E21" s="159"/>
      <c r="F21" s="179"/>
      <c r="G21" s="148"/>
      <c r="H21" s="179"/>
      <c r="I21" s="179"/>
      <c r="J21" s="148"/>
      <c r="K21" s="179"/>
      <c r="L21" s="179"/>
      <c r="M21" s="148"/>
      <c r="N21" s="179"/>
      <c r="O21" s="160"/>
      <c r="P21" s="160"/>
      <c r="Q21" s="160"/>
      <c r="R21" s="155"/>
      <c r="S21" s="155"/>
    </row>
    <row r="22" spans="1:22" ht="13.5" customHeight="1">
      <c r="A22" s="157" t="s">
        <v>73</v>
      </c>
      <c r="B22" s="158" t="s">
        <v>360</v>
      </c>
      <c r="C22" s="176" t="str">
        <f>H20</f>
        <v>4</v>
      </c>
      <c r="D22" s="147" t="str">
        <f>IF(C22&gt;E22,"〇",IF(C22=E22,"△","●"))</f>
        <v>〇</v>
      </c>
      <c r="E22" s="178" t="str">
        <f>F20</f>
        <v>0</v>
      </c>
      <c r="F22" s="159"/>
      <c r="G22" s="159"/>
      <c r="H22" s="159"/>
      <c r="I22" s="178" t="str">
        <f>U9対戦表!F24&amp;""</f>
        <v>2</v>
      </c>
      <c r="J22" s="147" t="str">
        <f>IF(I22&gt;K22,"〇",IF(I22=K22,"△","●"))</f>
        <v>●</v>
      </c>
      <c r="K22" s="178" t="str">
        <f>U9対戦表!H24&amp;""</f>
        <v>3</v>
      </c>
      <c r="L22" s="178" t="str">
        <f>U9対戦表!F21&amp;""</f>
        <v>2</v>
      </c>
      <c r="M22" s="147" t="str">
        <f>IF(L22&gt;N22,"〇",IF(L22=N22,"△","●"))</f>
        <v>〇</v>
      </c>
      <c r="N22" s="178" t="str">
        <f>U9対戦表!H21&amp;""</f>
        <v>0</v>
      </c>
      <c r="O22" s="160">
        <f t="shared" ref="O22" si="17">COUNTIF(D22:M22,"〇")</f>
        <v>2</v>
      </c>
      <c r="P22" s="160">
        <f t="shared" ref="P22" si="18">COUNTIF(D22:M22,"●")</f>
        <v>1</v>
      </c>
      <c r="Q22" s="160">
        <f t="shared" ref="Q22" si="19">COUNTIF(D22:M22,"△")</f>
        <v>0</v>
      </c>
      <c r="R22" s="155">
        <f>IF(C22="","",IF(C22=E22,1,IF(C22&gt;E22,3,0)))+IF(I22="","",IF(I22=K22,1,IF(I22&gt;K22,3,0)))+IF(L22="","",IF(L22=N22,1,IF(L22&gt;N22,3,0)))</f>
        <v>6</v>
      </c>
      <c r="S22" s="171">
        <f t="shared" ref="S22" si="20">_xlfn.RANK.EQ(R22,$R$20:$R$26,0)</f>
        <v>2</v>
      </c>
    </row>
    <row r="23" spans="1:22" ht="13.5" customHeight="1">
      <c r="A23" s="157"/>
      <c r="B23" s="158"/>
      <c r="C23" s="177"/>
      <c r="D23" s="148"/>
      <c r="E23" s="179"/>
      <c r="F23" s="159"/>
      <c r="G23" s="159"/>
      <c r="H23" s="159"/>
      <c r="I23" s="179"/>
      <c r="J23" s="148"/>
      <c r="K23" s="179"/>
      <c r="L23" s="179"/>
      <c r="M23" s="148"/>
      <c r="N23" s="179"/>
      <c r="O23" s="160"/>
      <c r="P23" s="160"/>
      <c r="Q23" s="160"/>
      <c r="R23" s="155"/>
      <c r="S23" s="155"/>
    </row>
    <row r="24" spans="1:22" ht="13.5" customHeight="1">
      <c r="A24" s="157" t="s">
        <v>74</v>
      </c>
      <c r="B24" s="158" t="s">
        <v>342</v>
      </c>
      <c r="C24" s="176" t="str">
        <f>K20</f>
        <v>5</v>
      </c>
      <c r="D24" s="147" t="str">
        <f>IF(C24&gt;E24,"〇",IF(C24=E24,"△","●"))</f>
        <v>〇</v>
      </c>
      <c r="E24" s="178" t="str">
        <f>I20</f>
        <v>0</v>
      </c>
      <c r="F24" s="178" t="str">
        <f>K22</f>
        <v>3</v>
      </c>
      <c r="G24" s="147" t="str">
        <f>IF(F24&gt;H24,"〇",IF(F24=H24,"△","●"))</f>
        <v>〇</v>
      </c>
      <c r="H24" s="178" t="str">
        <f>I22</f>
        <v>2</v>
      </c>
      <c r="I24" s="159"/>
      <c r="J24" s="159"/>
      <c r="K24" s="159"/>
      <c r="L24" s="178" t="str">
        <f>U9対戦表!F18&amp;""</f>
        <v>9</v>
      </c>
      <c r="M24" s="147" t="str">
        <f>IF(L24&gt;N24,"〇",IF(L24=N24,"△","●"))</f>
        <v>〇</v>
      </c>
      <c r="N24" s="178" t="str">
        <f>U9対戦表!H18&amp;""</f>
        <v>0</v>
      </c>
      <c r="O24" s="160">
        <f t="shared" ref="O24" si="21">COUNTIF(D24:M24,"〇")</f>
        <v>3</v>
      </c>
      <c r="P24" s="160">
        <f t="shared" ref="P24" si="22">COUNTIF(D24:M24,"●")</f>
        <v>0</v>
      </c>
      <c r="Q24" s="160">
        <f t="shared" ref="Q24" si="23">COUNTIF(D24:M24,"△")</f>
        <v>0</v>
      </c>
      <c r="R24" s="155">
        <f>IF(C24="","",IF(C24=E24,1,IF(C24&gt;E24,3,0)))+IF(F24="","",IF(F24=H24,1,IF(F24&gt;H24,3,0)))+IF(L24="","",IF(L24=N24,1,IF(L24&gt;N24,3,0)))</f>
        <v>9</v>
      </c>
      <c r="S24" s="171">
        <f t="shared" ref="S24" si="24">_xlfn.RANK.EQ(R24,$R$20:$R$26,0)</f>
        <v>1</v>
      </c>
    </row>
    <row r="25" spans="1:22" ht="13.5" customHeight="1">
      <c r="A25" s="157"/>
      <c r="B25" s="158"/>
      <c r="C25" s="177"/>
      <c r="D25" s="148"/>
      <c r="E25" s="179"/>
      <c r="F25" s="179"/>
      <c r="G25" s="148"/>
      <c r="H25" s="179"/>
      <c r="I25" s="159"/>
      <c r="J25" s="159"/>
      <c r="K25" s="159"/>
      <c r="L25" s="179"/>
      <c r="M25" s="148"/>
      <c r="N25" s="179"/>
      <c r="O25" s="160"/>
      <c r="P25" s="160"/>
      <c r="Q25" s="160"/>
      <c r="R25" s="155"/>
      <c r="S25" s="155"/>
    </row>
    <row r="26" spans="1:22" ht="13.5" customHeight="1">
      <c r="A26" s="157" t="s">
        <v>75</v>
      </c>
      <c r="B26" s="158" t="s">
        <v>392</v>
      </c>
      <c r="C26" s="176" t="str">
        <f>N20</f>
        <v>2</v>
      </c>
      <c r="D26" s="147" t="str">
        <f>IF(C26&gt;E26,"〇",IF(C26=E26,"△","●"))</f>
        <v>△</v>
      </c>
      <c r="E26" s="178" t="str">
        <f>L20</f>
        <v>2</v>
      </c>
      <c r="F26" s="178" t="str">
        <f>N22</f>
        <v>0</v>
      </c>
      <c r="G26" s="147" t="str">
        <f>IF(F26&gt;H26,"〇",IF(F26=H26,"△","●"))</f>
        <v>●</v>
      </c>
      <c r="H26" s="178" t="str">
        <f>L22</f>
        <v>2</v>
      </c>
      <c r="I26" s="178" t="str">
        <f>N24</f>
        <v>0</v>
      </c>
      <c r="J26" s="147" t="str">
        <f>IF(I26&gt;K26,"〇",IF(I26=K26,"△","●"))</f>
        <v>●</v>
      </c>
      <c r="K26" s="178" t="str">
        <f>L24</f>
        <v>9</v>
      </c>
      <c r="L26" s="159"/>
      <c r="M26" s="159"/>
      <c r="N26" s="159"/>
      <c r="O26" s="160">
        <f t="shared" ref="O26" si="25">COUNTIF(D26:M26,"〇")</f>
        <v>0</v>
      </c>
      <c r="P26" s="160">
        <f t="shared" ref="P26" si="26">COUNTIF(D26:M26,"●")</f>
        <v>2</v>
      </c>
      <c r="Q26" s="160">
        <f t="shared" ref="Q26" si="27">COUNTIF(D26:M26,"△")</f>
        <v>1</v>
      </c>
      <c r="R26" s="155">
        <f>IF(C26="","",IF(C26=E26,1,IF(C26&gt;E26,3,0)))+IF(F26="","",IF(F26=H26,1,IF(F26&gt;H26,3,0)))+IF(I26="","",IF(I26=K26,1,IF(I26&gt;K26,3,0)))</f>
        <v>1</v>
      </c>
      <c r="S26" s="171">
        <f t="shared" ref="S26" si="28">_xlfn.RANK.EQ(R26,$R$20:$R$26,0)</f>
        <v>3</v>
      </c>
    </row>
    <row r="27" spans="1:22" ht="13.5" customHeight="1">
      <c r="A27" s="157"/>
      <c r="B27" s="158"/>
      <c r="C27" s="177"/>
      <c r="D27" s="148"/>
      <c r="E27" s="179"/>
      <c r="F27" s="179"/>
      <c r="G27" s="148"/>
      <c r="H27" s="179"/>
      <c r="I27" s="179"/>
      <c r="J27" s="148"/>
      <c r="K27" s="179"/>
      <c r="L27" s="159"/>
      <c r="M27" s="159"/>
      <c r="N27" s="159"/>
      <c r="O27" s="160"/>
      <c r="P27" s="160"/>
      <c r="Q27" s="160"/>
      <c r="R27" s="155"/>
      <c r="S27" s="155"/>
    </row>
    <row r="28" spans="1:22" ht="13.5" customHeight="1"/>
    <row r="29" spans="1:22" ht="13.5" customHeight="1">
      <c r="B29" s="17" t="s">
        <v>12</v>
      </c>
      <c r="C29" s="17"/>
      <c r="D29" s="17"/>
      <c r="E29" s="17"/>
      <c r="F29" s="17"/>
      <c r="G29" s="17"/>
      <c r="H29" s="17"/>
      <c r="I29" s="17"/>
      <c r="J29" s="17"/>
      <c r="K29" s="17"/>
      <c r="L29" s="17"/>
      <c r="M29" s="17"/>
      <c r="N29" s="17"/>
    </row>
    <row r="30" spans="1:22" ht="13.5" customHeight="1">
      <c r="B30" s="159"/>
      <c r="C30" s="166" t="str">
        <f>B32</f>
        <v>長岡サッカースポーツ少年団</v>
      </c>
      <c r="D30" s="166"/>
      <c r="E30" s="166"/>
      <c r="F30" s="166" t="str">
        <f>B34</f>
        <v>東源台フットボールクラブ</v>
      </c>
      <c r="G30" s="166"/>
      <c r="H30" s="166"/>
      <c r="I30" s="166" t="str">
        <f>B36</f>
        <v>浜松河輪ジュニアフットボールクラブ</v>
      </c>
      <c r="J30" s="166"/>
      <c r="K30" s="166"/>
      <c r="L30" s="166" t="str">
        <f>B38</f>
        <v>浜松佐藤スポーツクラブ</v>
      </c>
      <c r="M30" s="166"/>
      <c r="N30" s="166"/>
      <c r="O30" s="166" t="s">
        <v>54</v>
      </c>
      <c r="P30" s="166" t="s">
        <v>56</v>
      </c>
      <c r="Q30" s="166" t="s">
        <v>55</v>
      </c>
      <c r="R30" s="166" t="s">
        <v>69</v>
      </c>
      <c r="S30" s="166" t="s">
        <v>57</v>
      </c>
    </row>
    <row r="31" spans="1:22" ht="13.5" customHeight="1" thickBot="1">
      <c r="B31" s="159"/>
      <c r="C31" s="167"/>
      <c r="D31" s="167"/>
      <c r="E31" s="167"/>
      <c r="F31" s="167"/>
      <c r="G31" s="167"/>
      <c r="H31" s="167"/>
      <c r="I31" s="167"/>
      <c r="J31" s="167"/>
      <c r="K31" s="167"/>
      <c r="L31" s="167"/>
      <c r="M31" s="167"/>
      <c r="N31" s="167"/>
      <c r="O31" s="167"/>
      <c r="P31" s="167"/>
      <c r="Q31" s="167"/>
      <c r="R31" s="167"/>
      <c r="S31" s="168"/>
    </row>
    <row r="32" spans="1:22" ht="13.5" customHeight="1" thickTop="1">
      <c r="A32" s="157" t="s">
        <v>13</v>
      </c>
      <c r="B32" s="158" t="s">
        <v>454</v>
      </c>
      <c r="C32" s="161"/>
      <c r="D32" s="162"/>
      <c r="E32" s="162"/>
      <c r="F32" s="180" t="str">
        <f>U9対戦表!F7&amp;""</f>
        <v>0</v>
      </c>
      <c r="G32" s="152" t="str">
        <f>IF(F32&gt;H32,"〇",IF(F32=H32,"△","●"))</f>
        <v>●</v>
      </c>
      <c r="H32" s="180" t="str">
        <f>U9対戦表!H7&amp;""</f>
        <v>7</v>
      </c>
      <c r="I32" s="180" t="str">
        <f>U9対戦表!F10&amp;""</f>
        <v>0</v>
      </c>
      <c r="J32" s="152" t="str">
        <f>IF(I32&gt;K32,"〇",IF(I32=K32,"△","●"))</f>
        <v>●</v>
      </c>
      <c r="K32" s="180" t="str">
        <f>U9対戦表!H10&amp;""</f>
        <v>6</v>
      </c>
      <c r="L32" s="180" t="str">
        <f>U9対戦表!F13&amp;""</f>
        <v>0</v>
      </c>
      <c r="M32" s="152" t="str">
        <f>IF(L32&gt;N32,"〇",IF(L32=N32,"△","●"))</f>
        <v>●</v>
      </c>
      <c r="N32" s="180" t="str">
        <f>U9対戦表!H13&amp;""</f>
        <v>15</v>
      </c>
      <c r="O32" s="164">
        <f>COUNTIF(D32:M32,"〇")</f>
        <v>0</v>
      </c>
      <c r="P32" s="164">
        <f>COUNTIF(D32:M32,"●")</f>
        <v>3</v>
      </c>
      <c r="Q32" s="164">
        <f>COUNTIF(D32:M32,"△")</f>
        <v>0</v>
      </c>
      <c r="R32" s="155">
        <f>IF(F32="","",IF(F32=H32,1,IF(F32&gt;H32,3,0)))+IF(I32="","",IF(I32=K32,1,IF(I32&gt;K32,3,0)))+IF(L32="","",IF(L32=N32,1,IF(L32&gt;N32,3,0)))</f>
        <v>0</v>
      </c>
      <c r="S32" s="156">
        <f>_xlfn.RANK.EQ(R32,$R$32:$R$38,0)</f>
        <v>4</v>
      </c>
    </row>
    <row r="33" spans="1:19" ht="13.5" customHeight="1">
      <c r="A33" s="157"/>
      <c r="B33" s="158"/>
      <c r="C33" s="163"/>
      <c r="D33" s="159"/>
      <c r="E33" s="159"/>
      <c r="F33" s="179"/>
      <c r="G33" s="148"/>
      <c r="H33" s="179"/>
      <c r="I33" s="179"/>
      <c r="J33" s="148"/>
      <c r="K33" s="179"/>
      <c r="L33" s="179"/>
      <c r="M33" s="148"/>
      <c r="N33" s="179"/>
      <c r="O33" s="160"/>
      <c r="P33" s="160"/>
      <c r="Q33" s="160"/>
      <c r="R33" s="155"/>
      <c r="S33" s="155"/>
    </row>
    <row r="34" spans="1:19" ht="13.5" customHeight="1">
      <c r="A34" s="157" t="s">
        <v>76</v>
      </c>
      <c r="B34" s="158" t="s">
        <v>325</v>
      </c>
      <c r="C34" s="176" t="str">
        <f>H32</f>
        <v>7</v>
      </c>
      <c r="D34" s="147" t="str">
        <f>IF(C34&gt;E34,"〇",IF(C34=E34,"△","●"))</f>
        <v>〇</v>
      </c>
      <c r="E34" s="178" t="str">
        <f>F32</f>
        <v>0</v>
      </c>
      <c r="F34" s="159"/>
      <c r="G34" s="159"/>
      <c r="H34" s="159"/>
      <c r="I34" s="178" t="str">
        <f>U9対戦表!F25&amp;""</f>
        <v>1</v>
      </c>
      <c r="J34" s="147" t="str">
        <f>IF(I34&gt;K34,"〇",IF(I34=K34,"△","●"))</f>
        <v>●</v>
      </c>
      <c r="K34" s="178" t="str">
        <f>U9対戦表!H25&amp;""</f>
        <v>3</v>
      </c>
      <c r="L34" s="178" t="str">
        <f>U9対戦表!F22&amp;""</f>
        <v>0</v>
      </c>
      <c r="M34" s="147" t="str">
        <f>IF(L34&gt;N34,"〇",IF(L34=N34,"△","●"))</f>
        <v>●</v>
      </c>
      <c r="N34" s="178" t="str">
        <f>U9対戦表!H22&amp;""</f>
        <v>3</v>
      </c>
      <c r="O34" s="160">
        <f t="shared" ref="O34" si="29">COUNTIF(D34:M34,"〇")</f>
        <v>1</v>
      </c>
      <c r="P34" s="160">
        <f t="shared" ref="P34" si="30">COUNTIF(D34:M34,"●")</f>
        <v>2</v>
      </c>
      <c r="Q34" s="160">
        <f t="shared" ref="Q34" si="31">COUNTIF(D34:M34,"△")</f>
        <v>0</v>
      </c>
      <c r="R34" s="155">
        <f>IF(C34="","",IF(C34=E34,1,IF(C34&gt;E34,3,0)))+IF(I34="","",IF(I34=K34,1,IF(I34&gt;K34,3,0)))+IF(L34="","",IF(L34=N34,1,IF(L34&gt;N34,3,0)))</f>
        <v>3</v>
      </c>
      <c r="S34" s="171">
        <f t="shared" ref="S34" si="32">_xlfn.RANK.EQ(R34,$R$32:$R$38,0)</f>
        <v>3</v>
      </c>
    </row>
    <row r="35" spans="1:19" ht="13.5" customHeight="1">
      <c r="A35" s="157"/>
      <c r="B35" s="158"/>
      <c r="C35" s="177"/>
      <c r="D35" s="148"/>
      <c r="E35" s="179"/>
      <c r="F35" s="159"/>
      <c r="G35" s="159"/>
      <c r="H35" s="159"/>
      <c r="I35" s="179"/>
      <c r="J35" s="148"/>
      <c r="K35" s="179"/>
      <c r="L35" s="179"/>
      <c r="M35" s="148"/>
      <c r="N35" s="179"/>
      <c r="O35" s="160"/>
      <c r="P35" s="160"/>
      <c r="Q35" s="160"/>
      <c r="R35" s="155"/>
      <c r="S35" s="155"/>
    </row>
    <row r="36" spans="1:19" ht="13.5" customHeight="1">
      <c r="A36" s="157" t="s">
        <v>77</v>
      </c>
      <c r="B36" s="158" t="s">
        <v>403</v>
      </c>
      <c r="C36" s="176" t="str">
        <f>K32</f>
        <v>6</v>
      </c>
      <c r="D36" s="147" t="str">
        <f>IF(C36&gt;E36,"〇",IF(C36=E36,"△","●"))</f>
        <v>〇</v>
      </c>
      <c r="E36" s="178" t="str">
        <f>I32</f>
        <v>0</v>
      </c>
      <c r="F36" s="178" t="str">
        <f>K34</f>
        <v>3</v>
      </c>
      <c r="G36" s="147" t="str">
        <f>IF(F36&gt;H36,"〇",IF(F36=H36,"△","●"))</f>
        <v>〇</v>
      </c>
      <c r="H36" s="178" t="str">
        <f>I34</f>
        <v>1</v>
      </c>
      <c r="I36" s="159"/>
      <c r="J36" s="159"/>
      <c r="K36" s="159"/>
      <c r="L36" s="178" t="str">
        <f>U9対戦表!F19&amp;""</f>
        <v>0</v>
      </c>
      <c r="M36" s="147" t="str">
        <f>IF(L36&gt;N36,"〇",IF(L36=N36,"△","●"))</f>
        <v>●</v>
      </c>
      <c r="N36" s="178" t="str">
        <f>U9対戦表!H19&amp;""</f>
        <v>3</v>
      </c>
      <c r="O36" s="160">
        <f t="shared" ref="O36" si="33">COUNTIF(D36:M36,"〇")</f>
        <v>2</v>
      </c>
      <c r="P36" s="160">
        <f t="shared" ref="P36" si="34">COUNTIF(D36:M36,"●")</f>
        <v>1</v>
      </c>
      <c r="Q36" s="160">
        <f t="shared" ref="Q36" si="35">COUNTIF(D36:M36,"△")</f>
        <v>0</v>
      </c>
      <c r="R36" s="155">
        <f>IF(C36="","",IF(C36=E36,1,IF(C36&gt;E36,3,0)))+IF(F36="","",IF(F36=H36,1,IF(F36&gt;H36,3,0)))+IF(L36="","",IF(L36=N36,1,IF(L36&gt;N36,3,0)))</f>
        <v>6</v>
      </c>
      <c r="S36" s="171">
        <f t="shared" ref="S36" si="36">_xlfn.RANK.EQ(R36,$R$32:$R$38,0)</f>
        <v>2</v>
      </c>
    </row>
    <row r="37" spans="1:19" ht="13.5" customHeight="1">
      <c r="A37" s="157"/>
      <c r="B37" s="158"/>
      <c r="C37" s="177"/>
      <c r="D37" s="148"/>
      <c r="E37" s="179"/>
      <c r="F37" s="179"/>
      <c r="G37" s="148"/>
      <c r="H37" s="179"/>
      <c r="I37" s="159"/>
      <c r="J37" s="159"/>
      <c r="K37" s="159"/>
      <c r="L37" s="179"/>
      <c r="M37" s="148"/>
      <c r="N37" s="179"/>
      <c r="O37" s="160"/>
      <c r="P37" s="160"/>
      <c r="Q37" s="160"/>
      <c r="R37" s="155"/>
      <c r="S37" s="155"/>
    </row>
    <row r="38" spans="1:19" ht="13.5" customHeight="1">
      <c r="A38" s="157" t="s">
        <v>78</v>
      </c>
      <c r="B38" s="158" t="s">
        <v>404</v>
      </c>
      <c r="C38" s="176" t="str">
        <f>N32</f>
        <v>15</v>
      </c>
      <c r="D38" s="147" t="str">
        <f>IF(C38&gt;E38,"〇",IF(C38=E38,"△","●"))</f>
        <v>〇</v>
      </c>
      <c r="E38" s="178" t="str">
        <f>L32</f>
        <v>0</v>
      </c>
      <c r="F38" s="178" t="str">
        <f>N34</f>
        <v>3</v>
      </c>
      <c r="G38" s="147" t="str">
        <f>IF(F38&gt;H38,"〇",IF(F38=H38,"△","●"))</f>
        <v>〇</v>
      </c>
      <c r="H38" s="178" t="str">
        <f>L34</f>
        <v>0</v>
      </c>
      <c r="I38" s="178" t="str">
        <f>N36</f>
        <v>3</v>
      </c>
      <c r="J38" s="147" t="str">
        <f>IF(I38&gt;K38,"〇",IF(I38=K38,"△","●"))</f>
        <v>〇</v>
      </c>
      <c r="K38" s="178" t="str">
        <f>L36</f>
        <v>0</v>
      </c>
      <c r="L38" s="159"/>
      <c r="M38" s="159"/>
      <c r="N38" s="159"/>
      <c r="O38" s="160">
        <f t="shared" ref="O38" si="37">COUNTIF(D38:M38,"〇")</f>
        <v>3</v>
      </c>
      <c r="P38" s="160">
        <f t="shared" ref="P38" si="38">COUNTIF(D38:M38,"●")</f>
        <v>0</v>
      </c>
      <c r="Q38" s="160">
        <f t="shared" ref="Q38" si="39">COUNTIF(D38:M38,"△")</f>
        <v>0</v>
      </c>
      <c r="R38" s="155">
        <f>IF(C38="","",IF(C38=E38,1,IF(C38&gt;E38,3,0)))+IF(F38="","",IF(F38=H38,1,IF(F38&gt;H38,3,0)))+IF(I38="","",IF(I38=K38,1,IF(I38&gt;K38,3,0)))</f>
        <v>9</v>
      </c>
      <c r="S38" s="171">
        <f t="shared" ref="S38" si="40">_xlfn.RANK.EQ(R38,$R$32:$R$38,0)</f>
        <v>1</v>
      </c>
    </row>
    <row r="39" spans="1:19" ht="13.5" customHeight="1">
      <c r="A39" s="157"/>
      <c r="B39" s="158"/>
      <c r="C39" s="177"/>
      <c r="D39" s="148"/>
      <c r="E39" s="179"/>
      <c r="F39" s="179"/>
      <c r="G39" s="148"/>
      <c r="H39" s="179"/>
      <c r="I39" s="179"/>
      <c r="J39" s="148"/>
      <c r="K39" s="179"/>
      <c r="L39" s="159"/>
      <c r="M39" s="159"/>
      <c r="N39" s="159"/>
      <c r="O39" s="160"/>
      <c r="P39" s="160"/>
      <c r="Q39" s="160"/>
      <c r="R39" s="155"/>
      <c r="S39" s="155"/>
    </row>
    <row r="40" spans="1:19" ht="13.5" customHeight="1"/>
    <row r="41" spans="1:19" ht="13.5" customHeight="1">
      <c r="B41" s="17" t="s">
        <v>14</v>
      </c>
      <c r="C41" s="17"/>
      <c r="D41" s="17"/>
      <c r="E41" s="17"/>
      <c r="F41" s="17"/>
      <c r="G41" s="17"/>
      <c r="H41" s="17"/>
      <c r="I41" s="17"/>
      <c r="J41" s="17"/>
      <c r="K41" s="17"/>
      <c r="L41" s="17"/>
      <c r="M41" s="17"/>
      <c r="N41" s="17"/>
    </row>
    <row r="42" spans="1:19" ht="13.5" customHeight="1">
      <c r="B42" s="159"/>
      <c r="C42" s="166" t="str">
        <f>B44</f>
        <v>ＦＣ　デルヴィエント沼津</v>
      </c>
      <c r="D42" s="166"/>
      <c r="E42" s="166"/>
      <c r="F42" s="166" t="str">
        <f>B46</f>
        <v>富士宮シティFC</v>
      </c>
      <c r="G42" s="166"/>
      <c r="H42" s="166"/>
      <c r="I42" s="166" t="str">
        <f>B48</f>
        <v>島田第二FC</v>
      </c>
      <c r="J42" s="166"/>
      <c r="K42" s="166"/>
      <c r="L42" s="166" t="str">
        <f>B50</f>
        <v>白羽サッカースポーツ少年団</v>
      </c>
      <c r="M42" s="166"/>
      <c r="N42" s="166"/>
      <c r="O42" s="166" t="s">
        <v>54</v>
      </c>
      <c r="P42" s="166" t="s">
        <v>56</v>
      </c>
      <c r="Q42" s="166" t="s">
        <v>55</v>
      </c>
      <c r="R42" s="166" t="s">
        <v>69</v>
      </c>
      <c r="S42" s="166" t="s">
        <v>57</v>
      </c>
    </row>
    <row r="43" spans="1:19" ht="13.5" customHeight="1" thickBot="1">
      <c r="B43" s="159"/>
      <c r="C43" s="167"/>
      <c r="D43" s="167"/>
      <c r="E43" s="167"/>
      <c r="F43" s="167"/>
      <c r="G43" s="167"/>
      <c r="H43" s="167"/>
      <c r="I43" s="167"/>
      <c r="J43" s="167"/>
      <c r="K43" s="167"/>
      <c r="L43" s="167"/>
      <c r="M43" s="167"/>
      <c r="N43" s="167"/>
      <c r="O43" s="167"/>
      <c r="P43" s="167"/>
      <c r="Q43" s="167"/>
      <c r="R43" s="167"/>
      <c r="S43" s="168"/>
    </row>
    <row r="44" spans="1:19" ht="13.5" customHeight="1" thickTop="1">
      <c r="A44" s="157" t="s">
        <v>15</v>
      </c>
      <c r="B44" s="169" t="s">
        <v>455</v>
      </c>
      <c r="C44" s="161"/>
      <c r="D44" s="162"/>
      <c r="E44" s="162"/>
      <c r="F44" s="180" t="str">
        <f>U9対戦表!F29&amp;""</f>
        <v>0</v>
      </c>
      <c r="G44" s="152" t="str">
        <f>IF(F44&gt;H44,"〇",IF(F44=H44,"△","●"))</f>
        <v>●</v>
      </c>
      <c r="H44" s="180" t="str">
        <f>U9対戦表!H29&amp;""</f>
        <v>2</v>
      </c>
      <c r="I44" s="180" t="str">
        <f>U9対戦表!F32&amp;""</f>
        <v>1</v>
      </c>
      <c r="J44" s="152" t="str">
        <f>IF(I44&gt;K44,"〇",IF(I44=K44,"△","●"))</f>
        <v>●</v>
      </c>
      <c r="K44" s="180" t="str">
        <f>U9対戦表!H32&amp;""</f>
        <v>4</v>
      </c>
      <c r="L44" s="180" t="str">
        <f>U9対戦表!F35&amp;""</f>
        <v>2</v>
      </c>
      <c r="M44" s="152" t="str">
        <f>IF(L44&gt;N44,"〇",IF(L44=N44,"△","●"))</f>
        <v>●</v>
      </c>
      <c r="N44" s="180" t="str">
        <f>U9対戦表!H35&amp;""</f>
        <v>3</v>
      </c>
      <c r="O44" s="164">
        <f>COUNTIF(D44:M44,"〇")</f>
        <v>0</v>
      </c>
      <c r="P44" s="164">
        <f>COUNTIF(D44:M44,"●")</f>
        <v>3</v>
      </c>
      <c r="Q44" s="164">
        <f>COUNTIF(D44:M44,"△")</f>
        <v>0</v>
      </c>
      <c r="R44" s="155">
        <f>IF(F44="","",IF(F44=H44,1,IF(F44&gt;H44,3,0)))+IF(I44="","",IF(I44=K44,1,IF(I44&gt;K44,3,0)))+IF(L44="","",IF(L44=N44,1,IF(L44&gt;N44,3,0)))</f>
        <v>0</v>
      </c>
      <c r="S44" s="156">
        <f>_xlfn.RANK.EQ(R44,$R$44:$R$50,0)</f>
        <v>4</v>
      </c>
    </row>
    <row r="45" spans="1:19" ht="13.5" customHeight="1">
      <c r="A45" s="157"/>
      <c r="B45" s="170"/>
      <c r="C45" s="163"/>
      <c r="D45" s="159"/>
      <c r="E45" s="159"/>
      <c r="F45" s="179"/>
      <c r="G45" s="148"/>
      <c r="H45" s="179"/>
      <c r="I45" s="179"/>
      <c r="J45" s="148"/>
      <c r="K45" s="179"/>
      <c r="L45" s="179"/>
      <c r="M45" s="148"/>
      <c r="N45" s="179"/>
      <c r="O45" s="160"/>
      <c r="P45" s="160"/>
      <c r="Q45" s="160"/>
      <c r="R45" s="155"/>
      <c r="S45" s="155"/>
    </row>
    <row r="46" spans="1:19" ht="13.5" customHeight="1">
      <c r="A46" s="157" t="s">
        <v>79</v>
      </c>
      <c r="B46" s="169" t="s">
        <v>460</v>
      </c>
      <c r="C46" s="176" t="str">
        <f>H44</f>
        <v>2</v>
      </c>
      <c r="D46" s="147" t="str">
        <f>IF(C46&gt;E46,"〇",IF(C46=E46,"△","●"))</f>
        <v>〇</v>
      </c>
      <c r="E46" s="178" t="str">
        <f>F44</f>
        <v>0</v>
      </c>
      <c r="F46" s="159"/>
      <c r="G46" s="159"/>
      <c r="H46" s="159"/>
      <c r="I46" s="178" t="str">
        <f>U9対戦表!F47&amp;""</f>
        <v>3</v>
      </c>
      <c r="J46" s="147" t="str">
        <f>IF(I46&gt;K46,"〇",IF(I46=K46,"△","●"))</f>
        <v>〇</v>
      </c>
      <c r="K46" s="178" t="str">
        <f>U9対戦表!H47&amp;""</f>
        <v>1</v>
      </c>
      <c r="L46" s="178" t="str">
        <f>U9対戦表!F44&amp;""</f>
        <v>3</v>
      </c>
      <c r="M46" s="147" t="str">
        <f>IF(L46&gt;N46,"〇",IF(L46=N46,"△","●"))</f>
        <v>〇</v>
      </c>
      <c r="N46" s="178" t="str">
        <f>U9対戦表!H44&amp;""</f>
        <v>2</v>
      </c>
      <c r="O46" s="160">
        <f t="shared" ref="O46" si="41">COUNTIF(D46:M46,"〇")</f>
        <v>3</v>
      </c>
      <c r="P46" s="160">
        <f t="shared" ref="P46" si="42">COUNTIF(D46:M46,"●")</f>
        <v>0</v>
      </c>
      <c r="Q46" s="160">
        <f t="shared" ref="Q46" si="43">COUNTIF(D46:M46,"△")</f>
        <v>0</v>
      </c>
      <c r="R46" s="155">
        <f>IF(C46="","",IF(C46=E46,1,IF(C46&gt;E46,3,0)))+IF(I46="","",IF(I46=K46,1,IF(I46&gt;K46,3,0)))+IF(L46="","",IF(L46=N46,1,IF(L46&gt;N46,3,0)))</f>
        <v>9</v>
      </c>
      <c r="S46" s="171">
        <f t="shared" ref="S46" si="44">_xlfn.RANK.EQ(R46,$R$44:$R$50,0)</f>
        <v>1</v>
      </c>
    </row>
    <row r="47" spans="1:19" ht="13.5" customHeight="1">
      <c r="A47" s="157"/>
      <c r="B47" s="170"/>
      <c r="C47" s="177"/>
      <c r="D47" s="148"/>
      <c r="E47" s="179"/>
      <c r="F47" s="159"/>
      <c r="G47" s="159"/>
      <c r="H47" s="159"/>
      <c r="I47" s="179"/>
      <c r="J47" s="148"/>
      <c r="K47" s="179"/>
      <c r="L47" s="179"/>
      <c r="M47" s="148"/>
      <c r="N47" s="179"/>
      <c r="O47" s="160"/>
      <c r="P47" s="160"/>
      <c r="Q47" s="160"/>
      <c r="R47" s="155"/>
      <c r="S47" s="155"/>
    </row>
    <row r="48" spans="1:19" ht="13.5" customHeight="1">
      <c r="A48" s="157" t="s">
        <v>80</v>
      </c>
      <c r="B48" s="169" t="s">
        <v>361</v>
      </c>
      <c r="C48" s="176" t="str">
        <f>K44</f>
        <v>4</v>
      </c>
      <c r="D48" s="147" t="str">
        <f>IF(C48&gt;E48,"〇",IF(C48=E48,"△","●"))</f>
        <v>〇</v>
      </c>
      <c r="E48" s="178" t="str">
        <f>I44</f>
        <v>1</v>
      </c>
      <c r="F48" s="178" t="str">
        <f>K46</f>
        <v>1</v>
      </c>
      <c r="G48" s="147" t="str">
        <f>IF(F48&gt;H48,"〇",IF(F48=H48,"△","●"))</f>
        <v>●</v>
      </c>
      <c r="H48" s="178" t="str">
        <f>I46</f>
        <v>3</v>
      </c>
      <c r="I48" s="159"/>
      <c r="J48" s="159"/>
      <c r="K48" s="159"/>
      <c r="L48" s="178" t="str">
        <f>U9対戦表!F41&amp;""</f>
        <v>1</v>
      </c>
      <c r="M48" s="147" t="str">
        <f>IF(L48&gt;N48,"〇",IF(L48=N48,"△","●"))</f>
        <v>△</v>
      </c>
      <c r="N48" s="178" t="str">
        <f>U9対戦表!H41&amp;""</f>
        <v>1</v>
      </c>
      <c r="O48" s="160">
        <f t="shared" ref="O48" si="45">COUNTIF(D48:M48,"〇")</f>
        <v>1</v>
      </c>
      <c r="P48" s="160">
        <f t="shared" ref="P48" si="46">COUNTIF(D48:M48,"●")</f>
        <v>1</v>
      </c>
      <c r="Q48" s="160">
        <f t="shared" ref="Q48" si="47">COUNTIF(D48:M48,"△")</f>
        <v>1</v>
      </c>
      <c r="R48" s="155">
        <f>IF(C48="","",IF(C48=E48,1,IF(C48&gt;E48,3,0)))+IF(F48="","",IF(F48=H48,1,IF(F48&gt;H48,3,0)))+IF(L48="","",IF(L48=N48,1,IF(L48&gt;N48,3,0)))</f>
        <v>4</v>
      </c>
      <c r="S48" s="171">
        <f t="shared" ref="S48" si="48">_xlfn.RANK.EQ(R48,$R$44:$R$50,0)</f>
        <v>2</v>
      </c>
    </row>
    <row r="49" spans="1:19" ht="13.5" customHeight="1">
      <c r="A49" s="157"/>
      <c r="B49" s="170"/>
      <c r="C49" s="177"/>
      <c r="D49" s="148"/>
      <c r="E49" s="179"/>
      <c r="F49" s="179"/>
      <c r="G49" s="148"/>
      <c r="H49" s="179"/>
      <c r="I49" s="159"/>
      <c r="J49" s="159"/>
      <c r="K49" s="159"/>
      <c r="L49" s="179"/>
      <c r="M49" s="148"/>
      <c r="N49" s="179"/>
      <c r="O49" s="160"/>
      <c r="P49" s="160"/>
      <c r="Q49" s="160"/>
      <c r="R49" s="155"/>
      <c r="S49" s="155"/>
    </row>
    <row r="50" spans="1:19" ht="13.5" customHeight="1">
      <c r="A50" s="157" t="s">
        <v>81</v>
      </c>
      <c r="B50" s="169" t="s">
        <v>374</v>
      </c>
      <c r="C50" s="176" t="str">
        <f>N44</f>
        <v>3</v>
      </c>
      <c r="D50" s="147" t="str">
        <f>IF(C50&gt;E50,"〇",IF(C50=E50,"△","●"))</f>
        <v>〇</v>
      </c>
      <c r="E50" s="178" t="str">
        <f>L44</f>
        <v>2</v>
      </c>
      <c r="F50" s="178" t="str">
        <f>N46</f>
        <v>2</v>
      </c>
      <c r="G50" s="147" t="str">
        <f>IF(F50&gt;H50,"〇",IF(F50=H50,"△","●"))</f>
        <v>●</v>
      </c>
      <c r="H50" s="178" t="str">
        <f>L46</f>
        <v>3</v>
      </c>
      <c r="I50" s="178" t="str">
        <f>N48</f>
        <v>1</v>
      </c>
      <c r="J50" s="147" t="str">
        <f>IF(I50&gt;K50,"〇",IF(I50=K50,"△","●"))</f>
        <v>△</v>
      </c>
      <c r="K50" s="178" t="str">
        <f>L48</f>
        <v>1</v>
      </c>
      <c r="L50" s="159"/>
      <c r="M50" s="159"/>
      <c r="N50" s="159"/>
      <c r="O50" s="160">
        <f t="shared" ref="O50" si="49">COUNTIF(D50:M50,"〇")</f>
        <v>1</v>
      </c>
      <c r="P50" s="160">
        <f t="shared" ref="P50" si="50">COUNTIF(D50:M50,"●")</f>
        <v>1</v>
      </c>
      <c r="Q50" s="160">
        <f t="shared" ref="Q50" si="51">COUNTIF(D50:M50,"△")</f>
        <v>1</v>
      </c>
      <c r="R50" s="155">
        <f>IF(C50="","",IF(C50=E50,1,IF(C50&gt;E50,3,0)))+IF(F50="","",IF(F50=H50,1,IF(F50&gt;H50,3,0)))+IF(I50="","",IF(I50=K50,1,IF(I50&gt;K50,3,0)))</f>
        <v>4</v>
      </c>
      <c r="S50" s="171">
        <f t="shared" ref="S50" si="52">_xlfn.RANK.EQ(R50,$R$44:$R$50,0)</f>
        <v>2</v>
      </c>
    </row>
    <row r="51" spans="1:19" ht="13.5" customHeight="1">
      <c r="A51" s="157"/>
      <c r="B51" s="170"/>
      <c r="C51" s="177"/>
      <c r="D51" s="148"/>
      <c r="E51" s="179"/>
      <c r="F51" s="179"/>
      <c r="G51" s="148"/>
      <c r="H51" s="179"/>
      <c r="I51" s="179"/>
      <c r="J51" s="148"/>
      <c r="K51" s="179"/>
      <c r="L51" s="159"/>
      <c r="M51" s="159"/>
      <c r="N51" s="159"/>
      <c r="O51" s="160"/>
      <c r="P51" s="160"/>
      <c r="Q51" s="160"/>
      <c r="R51" s="155"/>
      <c r="S51" s="155"/>
    </row>
    <row r="52" spans="1:19" ht="13.5" customHeight="1"/>
    <row r="53" spans="1:19" ht="13.5" customHeight="1">
      <c r="B53" s="17" t="s">
        <v>16</v>
      </c>
      <c r="C53" s="17"/>
      <c r="D53" s="17"/>
      <c r="E53" s="17"/>
      <c r="F53" s="17"/>
      <c r="G53" s="17"/>
      <c r="H53" s="17"/>
      <c r="I53" s="17"/>
      <c r="J53" s="17"/>
      <c r="K53" s="17"/>
      <c r="L53" s="17"/>
      <c r="M53" s="17"/>
      <c r="N53" s="17"/>
    </row>
    <row r="54" spans="1:19" ht="13.5" customHeight="1">
      <c r="B54" s="159"/>
      <c r="C54" s="166" t="str">
        <f>B56</f>
        <v>葵ヶ丘サッカークラブ</v>
      </c>
      <c r="D54" s="166"/>
      <c r="E54" s="166"/>
      <c r="F54" s="166" t="str">
        <f>B58</f>
        <v>富士第一サッカースポーツ少年団</v>
      </c>
      <c r="G54" s="166"/>
      <c r="H54" s="166"/>
      <c r="I54" s="166" t="str">
        <f>B60</f>
        <v>自彊サッカースポーツ少年団</v>
      </c>
      <c r="J54" s="166"/>
      <c r="K54" s="166"/>
      <c r="L54" s="166" t="str">
        <f>B62</f>
        <v>大須賀サッカースポーツ少年団</v>
      </c>
      <c r="M54" s="166"/>
      <c r="N54" s="166"/>
      <c r="O54" s="166" t="s">
        <v>54</v>
      </c>
      <c r="P54" s="166" t="s">
        <v>56</v>
      </c>
      <c r="Q54" s="166" t="s">
        <v>55</v>
      </c>
      <c r="R54" s="166" t="s">
        <v>69</v>
      </c>
      <c r="S54" s="166" t="s">
        <v>57</v>
      </c>
    </row>
    <row r="55" spans="1:19" ht="13.5" customHeight="1" thickBot="1">
      <c r="B55" s="159"/>
      <c r="C55" s="167"/>
      <c r="D55" s="167"/>
      <c r="E55" s="167"/>
      <c r="F55" s="167"/>
      <c r="G55" s="167"/>
      <c r="H55" s="167"/>
      <c r="I55" s="167"/>
      <c r="J55" s="167"/>
      <c r="K55" s="167"/>
      <c r="L55" s="167"/>
      <c r="M55" s="167"/>
      <c r="N55" s="167"/>
      <c r="O55" s="167"/>
      <c r="P55" s="167"/>
      <c r="Q55" s="167"/>
      <c r="R55" s="167"/>
      <c r="S55" s="168"/>
    </row>
    <row r="56" spans="1:19" ht="13.5" customHeight="1" thickTop="1">
      <c r="A56" s="157" t="s">
        <v>17</v>
      </c>
      <c r="B56" s="158" t="s">
        <v>395</v>
      </c>
      <c r="C56" s="161"/>
      <c r="D56" s="162"/>
      <c r="E56" s="162"/>
      <c r="F56" s="180" t="str">
        <f>U9対戦表!F30&amp;""</f>
        <v>5</v>
      </c>
      <c r="G56" s="152" t="str">
        <f>IF(F56&gt;H56,"〇",IF(F56=H56,"△","●"))</f>
        <v>〇</v>
      </c>
      <c r="H56" s="180" t="str">
        <f>U9対戦表!H30&amp;""</f>
        <v>0</v>
      </c>
      <c r="I56" s="180" t="str">
        <f>U9対戦表!F33&amp;""</f>
        <v>0</v>
      </c>
      <c r="J56" s="152" t="str">
        <f>IF(I56&gt;K56,"〇",IF(I56=K56,"△","●"))</f>
        <v>●</v>
      </c>
      <c r="K56" s="180" t="str">
        <f>U9対戦表!H33&amp;""</f>
        <v>7</v>
      </c>
      <c r="L56" s="180" t="str">
        <f>U9対戦表!F36&amp;""</f>
        <v>0</v>
      </c>
      <c r="M56" s="152" t="str">
        <f>IF(L56&gt;N56,"〇",IF(L56=N56,"△","●"))</f>
        <v>●</v>
      </c>
      <c r="N56" s="180" t="str">
        <f>U9対戦表!H36&amp;""</f>
        <v>7</v>
      </c>
      <c r="O56" s="164">
        <f>COUNTIF(D56:M56,"〇")</f>
        <v>1</v>
      </c>
      <c r="P56" s="164">
        <f>COUNTIF(D56:M56,"●")</f>
        <v>2</v>
      </c>
      <c r="Q56" s="164">
        <f>COUNTIF(D56:M56,"△")</f>
        <v>0</v>
      </c>
      <c r="R56" s="155">
        <f>IF(F56="","",IF(F56=H56,1,IF(F56&gt;H56,3,0)))+IF(I56="","",IF(I56=K56,1,IF(I56&gt;K56,3,0)))+IF(L56="","",IF(L56=N56,1,IF(L56&gt;N56,3,0)))</f>
        <v>3</v>
      </c>
      <c r="S56" s="156">
        <f>_xlfn.RANK.EQ(R56,$R$56:$R$62,0)</f>
        <v>3</v>
      </c>
    </row>
    <row r="57" spans="1:19" ht="13.5" customHeight="1">
      <c r="A57" s="157"/>
      <c r="B57" s="158"/>
      <c r="C57" s="163"/>
      <c r="D57" s="159"/>
      <c r="E57" s="159"/>
      <c r="F57" s="179"/>
      <c r="G57" s="148"/>
      <c r="H57" s="179"/>
      <c r="I57" s="179"/>
      <c r="J57" s="148"/>
      <c r="K57" s="179"/>
      <c r="L57" s="179"/>
      <c r="M57" s="148"/>
      <c r="N57" s="179"/>
      <c r="O57" s="160"/>
      <c r="P57" s="160"/>
      <c r="Q57" s="160"/>
      <c r="R57" s="155"/>
      <c r="S57" s="155"/>
    </row>
    <row r="58" spans="1:19" ht="13.5" customHeight="1">
      <c r="A58" s="157" t="s">
        <v>82</v>
      </c>
      <c r="B58" s="158" t="s">
        <v>458</v>
      </c>
      <c r="C58" s="176" t="str">
        <f>H56</f>
        <v>0</v>
      </c>
      <c r="D58" s="147" t="str">
        <f>IF(C58&gt;E58,"〇",IF(C58=E58,"△","●"))</f>
        <v>●</v>
      </c>
      <c r="E58" s="178" t="str">
        <f>F56</f>
        <v>5</v>
      </c>
      <c r="F58" s="159"/>
      <c r="G58" s="159"/>
      <c r="H58" s="159"/>
      <c r="I58" s="178" t="str">
        <f>U9対戦表!F48&amp;""</f>
        <v>0</v>
      </c>
      <c r="J58" s="147" t="str">
        <f>IF(I58&gt;K58,"〇",IF(I58=K58,"△","●"))</f>
        <v>●</v>
      </c>
      <c r="K58" s="178" t="str">
        <f>U9対戦表!H48&amp;""</f>
        <v>5</v>
      </c>
      <c r="L58" s="178" t="str">
        <f>U9対戦表!F45&amp;""</f>
        <v>0</v>
      </c>
      <c r="M58" s="147" t="str">
        <f>IF(L58&gt;N58,"〇",IF(L58=N58,"△","●"))</f>
        <v>●</v>
      </c>
      <c r="N58" s="178" t="str">
        <f>U9対戦表!H45&amp;""</f>
        <v>5</v>
      </c>
      <c r="O58" s="160">
        <f t="shared" ref="O58" si="53">COUNTIF(D58:M58,"〇")</f>
        <v>0</v>
      </c>
      <c r="P58" s="160">
        <f t="shared" ref="P58" si="54">COUNTIF(D58:M58,"●")</f>
        <v>3</v>
      </c>
      <c r="Q58" s="160">
        <f t="shared" ref="Q58" si="55">COUNTIF(D58:M58,"△")</f>
        <v>0</v>
      </c>
      <c r="R58" s="155">
        <f>IF(C58="","",IF(C58=E58,1,IF(C58&gt;E58,3,0)))+IF(I58="","",IF(I58=K58,1,IF(I58&gt;K58,3,0)))+IF(L58="","",IF(L58=N58,1,IF(L58&gt;N58,3,0)))</f>
        <v>0</v>
      </c>
      <c r="S58" s="171">
        <f t="shared" ref="S58" si="56">_xlfn.RANK.EQ(R58,$R$56:$R$62,0)</f>
        <v>4</v>
      </c>
    </row>
    <row r="59" spans="1:19" ht="13.5" customHeight="1">
      <c r="A59" s="157"/>
      <c r="B59" s="158"/>
      <c r="C59" s="177"/>
      <c r="D59" s="148"/>
      <c r="E59" s="179"/>
      <c r="F59" s="159"/>
      <c r="G59" s="159"/>
      <c r="H59" s="159"/>
      <c r="I59" s="179"/>
      <c r="J59" s="148"/>
      <c r="K59" s="179"/>
      <c r="L59" s="179"/>
      <c r="M59" s="148"/>
      <c r="N59" s="179"/>
      <c r="O59" s="160"/>
      <c r="P59" s="160"/>
      <c r="Q59" s="160"/>
      <c r="R59" s="155"/>
      <c r="S59" s="155"/>
    </row>
    <row r="60" spans="1:19" ht="13.5" customHeight="1">
      <c r="A60" s="157" t="s">
        <v>83</v>
      </c>
      <c r="B60" s="158" t="s">
        <v>348</v>
      </c>
      <c r="C60" s="176" t="str">
        <f>K56</f>
        <v>7</v>
      </c>
      <c r="D60" s="147" t="str">
        <f>IF(C60&gt;E60,"〇",IF(C60=E60,"△","●"))</f>
        <v>〇</v>
      </c>
      <c r="E60" s="178" t="str">
        <f>I56</f>
        <v>0</v>
      </c>
      <c r="F60" s="178" t="str">
        <f>K58</f>
        <v>5</v>
      </c>
      <c r="G60" s="147" t="str">
        <f>IF(F60&gt;H60,"〇",IF(F60=H60,"△","●"))</f>
        <v>〇</v>
      </c>
      <c r="H60" s="178" t="str">
        <f>I58</f>
        <v>0</v>
      </c>
      <c r="I60" s="159"/>
      <c r="J60" s="159"/>
      <c r="K60" s="159"/>
      <c r="L60" s="178" t="str">
        <f>U9対戦表!F42&amp;""</f>
        <v>0</v>
      </c>
      <c r="M60" s="147" t="str">
        <f>IF(L60&gt;N60,"〇",IF(L60=N60,"△","●"))</f>
        <v>●</v>
      </c>
      <c r="N60" s="178" t="str">
        <f>U9対戦表!H42&amp;""</f>
        <v>2</v>
      </c>
      <c r="O60" s="160">
        <f t="shared" ref="O60" si="57">COUNTIF(D60:M60,"〇")</f>
        <v>2</v>
      </c>
      <c r="P60" s="160">
        <f t="shared" ref="P60" si="58">COUNTIF(D60:M60,"●")</f>
        <v>1</v>
      </c>
      <c r="Q60" s="160">
        <f t="shared" ref="Q60" si="59">COUNTIF(D60:M60,"△")</f>
        <v>0</v>
      </c>
      <c r="R60" s="155">
        <f>IF(C60="","",IF(C60=E60,1,IF(C60&gt;E60,3,0)))+IF(F60="","",IF(F60=H60,1,IF(F60&gt;H60,3,0)))+IF(L60="","",IF(L60=N60,1,IF(L60&gt;N60,3,0)))</f>
        <v>6</v>
      </c>
      <c r="S60" s="171">
        <f t="shared" ref="S60" si="60">_xlfn.RANK.EQ(R60,$R$56:$R$62,0)</f>
        <v>2</v>
      </c>
    </row>
    <row r="61" spans="1:19" ht="13.5" customHeight="1">
      <c r="A61" s="157"/>
      <c r="B61" s="158"/>
      <c r="C61" s="177"/>
      <c r="D61" s="148"/>
      <c r="E61" s="179"/>
      <c r="F61" s="179"/>
      <c r="G61" s="148"/>
      <c r="H61" s="179"/>
      <c r="I61" s="159"/>
      <c r="J61" s="159"/>
      <c r="K61" s="159"/>
      <c r="L61" s="179"/>
      <c r="M61" s="148"/>
      <c r="N61" s="179"/>
      <c r="O61" s="160"/>
      <c r="P61" s="160"/>
      <c r="Q61" s="160"/>
      <c r="R61" s="155"/>
      <c r="S61" s="155"/>
    </row>
    <row r="62" spans="1:19" ht="13.5" customHeight="1">
      <c r="A62" s="157" t="s">
        <v>84</v>
      </c>
      <c r="B62" s="158" t="s">
        <v>375</v>
      </c>
      <c r="C62" s="176" t="str">
        <f>N56</f>
        <v>7</v>
      </c>
      <c r="D62" s="147" t="str">
        <f>IF(C62&gt;E62,"〇",IF(C62=E62,"△","●"))</f>
        <v>〇</v>
      </c>
      <c r="E62" s="178" t="str">
        <f>L56</f>
        <v>0</v>
      </c>
      <c r="F62" s="178" t="str">
        <f>N58</f>
        <v>5</v>
      </c>
      <c r="G62" s="147" t="str">
        <f>IF(F62&gt;H62,"〇",IF(F62=H62,"△","●"))</f>
        <v>〇</v>
      </c>
      <c r="H62" s="178" t="str">
        <f>L58</f>
        <v>0</v>
      </c>
      <c r="I62" s="178" t="str">
        <f>N60</f>
        <v>2</v>
      </c>
      <c r="J62" s="147" t="str">
        <f>IF(I62&gt;K62,"〇",IF(I62=K62,"△","●"))</f>
        <v>〇</v>
      </c>
      <c r="K62" s="178" t="str">
        <f>L60</f>
        <v>0</v>
      </c>
      <c r="L62" s="159"/>
      <c r="M62" s="159"/>
      <c r="N62" s="159"/>
      <c r="O62" s="160">
        <f t="shared" ref="O62" si="61">COUNTIF(D62:M62,"〇")</f>
        <v>3</v>
      </c>
      <c r="P62" s="160">
        <f t="shared" ref="P62" si="62">COUNTIF(D62:M62,"●")</f>
        <v>0</v>
      </c>
      <c r="Q62" s="160">
        <f t="shared" ref="Q62" si="63">COUNTIF(D62:M62,"△")</f>
        <v>0</v>
      </c>
      <c r="R62" s="155">
        <f>IF(C62="","",IF(C62=E62,1,IF(C62&gt;E62,3,0)))+IF(F62="","",IF(F62=H62,1,IF(F62&gt;H62,3,0)))+IF(I62="","",IF(I62=K62,1,IF(I62&gt;K62,3,0)))</f>
        <v>9</v>
      </c>
      <c r="S62" s="171">
        <f t="shared" ref="S62" si="64">_xlfn.RANK.EQ(R62,$R$56:$R$62,0)</f>
        <v>1</v>
      </c>
    </row>
    <row r="63" spans="1:19" ht="13.5" customHeight="1">
      <c r="A63" s="157"/>
      <c r="B63" s="158"/>
      <c r="C63" s="177"/>
      <c r="D63" s="148"/>
      <c r="E63" s="179"/>
      <c r="F63" s="179"/>
      <c r="G63" s="148"/>
      <c r="H63" s="179"/>
      <c r="I63" s="179"/>
      <c r="J63" s="148"/>
      <c r="K63" s="179"/>
      <c r="L63" s="159"/>
      <c r="M63" s="159"/>
      <c r="N63" s="159"/>
      <c r="O63" s="160"/>
      <c r="P63" s="160"/>
      <c r="Q63" s="160"/>
      <c r="R63" s="155"/>
      <c r="S63" s="155"/>
    </row>
    <row r="64" spans="1:19" ht="13.5" customHeight="1"/>
    <row r="65" spans="1:19" ht="13.5" customHeight="1">
      <c r="B65" s="17" t="s">
        <v>18</v>
      </c>
      <c r="C65" s="17"/>
      <c r="D65" s="17"/>
      <c r="E65" s="17"/>
      <c r="F65" s="17"/>
      <c r="G65" s="17"/>
      <c r="H65" s="17"/>
      <c r="I65" s="17"/>
      <c r="J65" s="17"/>
      <c r="K65" s="17"/>
      <c r="L65" s="17"/>
      <c r="M65" s="17"/>
      <c r="N65" s="17"/>
    </row>
    <row r="66" spans="1:19" ht="13.5" customHeight="1">
      <c r="B66" s="159"/>
      <c r="C66" s="166" t="str">
        <f>B68</f>
        <v>KAKURO FC</v>
      </c>
      <c r="D66" s="166"/>
      <c r="E66" s="166"/>
      <c r="F66" s="166" t="str">
        <f>B70</f>
        <v>駒越小サッカースポーツ少年団</v>
      </c>
      <c r="G66" s="166"/>
      <c r="H66" s="166"/>
      <c r="I66" s="166" t="str">
        <f>B72</f>
        <v>西奈サッカースポーツ少年団</v>
      </c>
      <c r="J66" s="166"/>
      <c r="K66" s="166"/>
      <c r="L66" s="166" t="str">
        <f>B74</f>
        <v>佐鳴台サッカースポーツ少年団</v>
      </c>
      <c r="M66" s="166"/>
      <c r="N66" s="166"/>
      <c r="O66" s="166" t="s">
        <v>54</v>
      </c>
      <c r="P66" s="166" t="s">
        <v>56</v>
      </c>
      <c r="Q66" s="166" t="s">
        <v>55</v>
      </c>
      <c r="R66" s="166" t="s">
        <v>69</v>
      </c>
      <c r="S66" s="166" t="s">
        <v>57</v>
      </c>
    </row>
    <row r="67" spans="1:19" ht="13.5" customHeight="1" thickBot="1">
      <c r="B67" s="159"/>
      <c r="C67" s="167"/>
      <c r="D67" s="167"/>
      <c r="E67" s="167"/>
      <c r="F67" s="167"/>
      <c r="G67" s="167"/>
      <c r="H67" s="167"/>
      <c r="I67" s="167"/>
      <c r="J67" s="167"/>
      <c r="K67" s="167"/>
      <c r="L67" s="167"/>
      <c r="M67" s="167"/>
      <c r="N67" s="167"/>
      <c r="O67" s="167"/>
      <c r="P67" s="167"/>
      <c r="Q67" s="167"/>
      <c r="R67" s="167"/>
      <c r="S67" s="168"/>
    </row>
    <row r="68" spans="1:19" ht="13.5" customHeight="1" thickTop="1">
      <c r="A68" s="157" t="s">
        <v>19</v>
      </c>
      <c r="B68" s="158" t="s">
        <v>405</v>
      </c>
      <c r="C68" s="161"/>
      <c r="D68" s="162"/>
      <c r="E68" s="162"/>
      <c r="F68" s="180" t="str">
        <f>U9対戦表!F31&amp;""</f>
        <v>6</v>
      </c>
      <c r="G68" s="152" t="str">
        <f>IF(F68&gt;H68,"〇",IF(F68=H68,"△","●"))</f>
        <v>〇</v>
      </c>
      <c r="H68" s="180" t="str">
        <f>U9対戦表!H31&amp;""</f>
        <v>0</v>
      </c>
      <c r="I68" s="180" t="str">
        <f>U9対戦表!F34&amp;""</f>
        <v>4</v>
      </c>
      <c r="J68" s="152" t="str">
        <f>IF(I68&gt;K68,"〇",IF(I68=K68,"△","●"))</f>
        <v>〇</v>
      </c>
      <c r="K68" s="180" t="str">
        <f>U9対戦表!H34&amp;""</f>
        <v>0</v>
      </c>
      <c r="L68" s="180" t="str">
        <f>U9対戦表!F37&amp;""</f>
        <v>4</v>
      </c>
      <c r="M68" s="152" t="str">
        <f>IF(L68&gt;N68,"〇",IF(L68=N68,"△","●"))</f>
        <v>〇</v>
      </c>
      <c r="N68" s="180" t="str">
        <f>U9対戦表!H37&amp;""</f>
        <v>0</v>
      </c>
      <c r="O68" s="164">
        <f>COUNTIF(D68:M68,"〇")</f>
        <v>3</v>
      </c>
      <c r="P68" s="164">
        <f>COUNTIF(D68:M68,"●")</f>
        <v>0</v>
      </c>
      <c r="Q68" s="164">
        <f>COUNTIF(D68:M68,"△")</f>
        <v>0</v>
      </c>
      <c r="R68" s="155">
        <f>IF(F68="","",IF(F68=H68,1,IF(F68&gt;H68,3,0)))+IF(I68="","",IF(I68=K68,1,IF(I68&gt;K68,3,0)))+IF(L68="","",IF(L68=N68,1,IF(L68&gt;N68,3,0)))</f>
        <v>9</v>
      </c>
      <c r="S68" s="156">
        <f>_xlfn.RANK.EQ(R68,$R$68:$R$74,0)</f>
        <v>1</v>
      </c>
    </row>
    <row r="69" spans="1:19" ht="13.5" customHeight="1">
      <c r="A69" s="157"/>
      <c r="B69" s="158"/>
      <c r="C69" s="163"/>
      <c r="D69" s="159"/>
      <c r="E69" s="159"/>
      <c r="F69" s="179"/>
      <c r="G69" s="148"/>
      <c r="H69" s="179"/>
      <c r="I69" s="179"/>
      <c r="J69" s="148"/>
      <c r="K69" s="179"/>
      <c r="L69" s="179"/>
      <c r="M69" s="148"/>
      <c r="N69" s="179"/>
      <c r="O69" s="160"/>
      <c r="P69" s="160"/>
      <c r="Q69" s="160"/>
      <c r="R69" s="155"/>
      <c r="S69" s="155"/>
    </row>
    <row r="70" spans="1:19" ht="13.5" customHeight="1">
      <c r="A70" s="157" t="s">
        <v>85</v>
      </c>
      <c r="B70" s="158" t="s">
        <v>362</v>
      </c>
      <c r="C70" s="176" t="str">
        <f>H68</f>
        <v>0</v>
      </c>
      <c r="D70" s="147" t="str">
        <f>IF(C70&gt;E70,"〇",IF(C70=E70,"△","●"))</f>
        <v>●</v>
      </c>
      <c r="E70" s="178" t="str">
        <f>F68</f>
        <v>6</v>
      </c>
      <c r="F70" s="159"/>
      <c r="G70" s="159"/>
      <c r="H70" s="159"/>
      <c r="I70" s="178" t="str">
        <f>U9対戦表!F49&amp;""</f>
        <v>1</v>
      </c>
      <c r="J70" s="147" t="str">
        <f>IF(I70&gt;K70,"〇",IF(I70=K70,"△","●"))</f>
        <v>●</v>
      </c>
      <c r="K70" s="178" t="str">
        <f>U9対戦表!H49&amp;""</f>
        <v>4</v>
      </c>
      <c r="L70" s="178" t="str">
        <f>U9対戦表!F46&amp;""</f>
        <v>1</v>
      </c>
      <c r="M70" s="147" t="str">
        <f>IF(L70&gt;N70,"〇",IF(L70=N70,"△","●"))</f>
        <v>●</v>
      </c>
      <c r="N70" s="178" t="str">
        <f>U9対戦表!H46&amp;""</f>
        <v>2</v>
      </c>
      <c r="O70" s="160">
        <f t="shared" ref="O70" si="65">COUNTIF(D70:M70,"〇")</f>
        <v>0</v>
      </c>
      <c r="P70" s="160">
        <f t="shared" ref="P70" si="66">COUNTIF(D70:M70,"●")</f>
        <v>3</v>
      </c>
      <c r="Q70" s="160">
        <f t="shared" ref="Q70" si="67">COUNTIF(D70:M70,"△")</f>
        <v>0</v>
      </c>
      <c r="R70" s="155">
        <f>IF(C70="","",IF(C70=E70,1,IF(C70&gt;E70,3,0)))+IF(I70="","",IF(I70=K70,1,IF(I70&gt;K70,3,0)))+IF(L70="","",IF(L70=N70,1,IF(L70&gt;N70,3,0)))</f>
        <v>0</v>
      </c>
      <c r="S70" s="171">
        <f t="shared" ref="S70" si="68">_xlfn.RANK.EQ(R70,$R$68:$R$74,0)</f>
        <v>4</v>
      </c>
    </row>
    <row r="71" spans="1:19" ht="13.5" customHeight="1">
      <c r="A71" s="157"/>
      <c r="B71" s="158"/>
      <c r="C71" s="177"/>
      <c r="D71" s="148"/>
      <c r="E71" s="179"/>
      <c r="F71" s="159"/>
      <c r="G71" s="159"/>
      <c r="H71" s="159"/>
      <c r="I71" s="179"/>
      <c r="J71" s="148"/>
      <c r="K71" s="179"/>
      <c r="L71" s="179"/>
      <c r="M71" s="148"/>
      <c r="N71" s="179"/>
      <c r="O71" s="160"/>
      <c r="P71" s="160"/>
      <c r="Q71" s="160"/>
      <c r="R71" s="155"/>
      <c r="S71" s="155"/>
    </row>
    <row r="72" spans="1:19" ht="13.5" customHeight="1">
      <c r="A72" s="157" t="s">
        <v>86</v>
      </c>
      <c r="B72" s="158" t="s">
        <v>328</v>
      </c>
      <c r="C72" s="176" t="str">
        <f>K68</f>
        <v>0</v>
      </c>
      <c r="D72" s="147" t="str">
        <f>IF(C72&gt;E72,"〇",IF(C72=E72,"△","●"))</f>
        <v>●</v>
      </c>
      <c r="E72" s="178" t="str">
        <f>I68</f>
        <v>4</v>
      </c>
      <c r="F72" s="178" t="str">
        <f>K70</f>
        <v>4</v>
      </c>
      <c r="G72" s="147" t="str">
        <f>IF(F72&gt;H72,"〇",IF(F72=H72,"△","●"))</f>
        <v>〇</v>
      </c>
      <c r="H72" s="178" t="str">
        <f>I70</f>
        <v>1</v>
      </c>
      <c r="I72" s="159"/>
      <c r="J72" s="159"/>
      <c r="K72" s="159"/>
      <c r="L72" s="178" t="str">
        <f>U9対戦表!F43&amp;""</f>
        <v>0</v>
      </c>
      <c r="M72" s="147" t="str">
        <f>IF(L72&gt;N72,"〇",IF(L72=N72,"△","●"))</f>
        <v>●</v>
      </c>
      <c r="N72" s="178" t="str">
        <f>U9対戦表!H43&amp;""</f>
        <v>8</v>
      </c>
      <c r="O72" s="160">
        <f t="shared" ref="O72" si="69">COUNTIF(D72:M72,"〇")</f>
        <v>1</v>
      </c>
      <c r="P72" s="160">
        <f t="shared" ref="P72" si="70">COUNTIF(D72:M72,"●")</f>
        <v>2</v>
      </c>
      <c r="Q72" s="160">
        <f t="shared" ref="Q72" si="71">COUNTIF(D72:M72,"△")</f>
        <v>0</v>
      </c>
      <c r="R72" s="155">
        <f>IF(C72="","",IF(C72=E72,1,IF(C72&gt;E72,3,0)))+IF(F72="","",IF(F72=H72,1,IF(F72&gt;H72,3,0)))+IF(L72="","",IF(L72=N72,1,IF(L72&gt;N72,3,0)))</f>
        <v>3</v>
      </c>
      <c r="S72" s="171">
        <f t="shared" ref="S72" si="72">_xlfn.RANK.EQ(R72,$R$68:$R$74,0)</f>
        <v>3</v>
      </c>
    </row>
    <row r="73" spans="1:19" ht="13.5" customHeight="1">
      <c r="A73" s="157"/>
      <c r="B73" s="158"/>
      <c r="C73" s="177"/>
      <c r="D73" s="148"/>
      <c r="E73" s="179"/>
      <c r="F73" s="179"/>
      <c r="G73" s="148"/>
      <c r="H73" s="179"/>
      <c r="I73" s="159"/>
      <c r="J73" s="159"/>
      <c r="K73" s="159"/>
      <c r="L73" s="179"/>
      <c r="M73" s="148"/>
      <c r="N73" s="179"/>
      <c r="O73" s="160"/>
      <c r="P73" s="160"/>
      <c r="Q73" s="160"/>
      <c r="R73" s="155"/>
      <c r="S73" s="155"/>
    </row>
    <row r="74" spans="1:19" ht="13.5" customHeight="1">
      <c r="A74" s="157" t="s">
        <v>87</v>
      </c>
      <c r="B74" s="158" t="s">
        <v>397</v>
      </c>
      <c r="C74" s="176" t="str">
        <f>N68</f>
        <v>0</v>
      </c>
      <c r="D74" s="147" t="str">
        <f>IF(C74&gt;E74,"〇",IF(C74=E74,"△","●"))</f>
        <v>●</v>
      </c>
      <c r="E74" s="178" t="str">
        <f>L68</f>
        <v>4</v>
      </c>
      <c r="F74" s="178" t="str">
        <f>N70</f>
        <v>2</v>
      </c>
      <c r="G74" s="147" t="str">
        <f>IF(F74&gt;H74,"〇",IF(F74=H74,"△","●"))</f>
        <v>〇</v>
      </c>
      <c r="H74" s="178" t="str">
        <f>L70</f>
        <v>1</v>
      </c>
      <c r="I74" s="178" t="str">
        <f>N72</f>
        <v>8</v>
      </c>
      <c r="J74" s="147" t="str">
        <f>IF(I74&gt;K74,"〇",IF(I74=K74,"△","●"))</f>
        <v>〇</v>
      </c>
      <c r="K74" s="178" t="str">
        <f>L72</f>
        <v>0</v>
      </c>
      <c r="L74" s="159"/>
      <c r="M74" s="159"/>
      <c r="N74" s="159"/>
      <c r="O74" s="160">
        <f t="shared" ref="O74" si="73">COUNTIF(D74:M74,"〇")</f>
        <v>2</v>
      </c>
      <c r="P74" s="160">
        <f t="shared" ref="P74" si="74">COUNTIF(D74:M74,"●")</f>
        <v>1</v>
      </c>
      <c r="Q74" s="160">
        <f t="shared" ref="Q74" si="75">COUNTIF(D74:M74,"△")</f>
        <v>0</v>
      </c>
      <c r="R74" s="155">
        <f>IF(C74="","",IF(C74=E74,1,IF(C74&gt;E74,3,0)))+IF(F74="","",IF(F74=H74,1,IF(F74&gt;H74,3,0)))+IF(I74="","",IF(I74=K74,1,IF(I74&gt;K74,3,0)))</f>
        <v>6</v>
      </c>
      <c r="S74" s="171">
        <f t="shared" ref="S74" si="76">_xlfn.RANK.EQ(R74,$R$68:$R$74,0)</f>
        <v>2</v>
      </c>
    </row>
    <row r="75" spans="1:19" ht="13.5" customHeight="1">
      <c r="A75" s="157"/>
      <c r="B75" s="158"/>
      <c r="C75" s="177"/>
      <c r="D75" s="148"/>
      <c r="E75" s="179"/>
      <c r="F75" s="179"/>
      <c r="G75" s="148"/>
      <c r="H75" s="179"/>
      <c r="I75" s="179"/>
      <c r="J75" s="148"/>
      <c r="K75" s="179"/>
      <c r="L75" s="159"/>
      <c r="M75" s="159"/>
      <c r="N75" s="159"/>
      <c r="O75" s="160"/>
      <c r="P75" s="160"/>
      <c r="Q75" s="160"/>
      <c r="R75" s="155"/>
      <c r="S75" s="155"/>
    </row>
  </sheetData>
  <mergeCells count="470">
    <mergeCell ref="A68:A69"/>
    <mergeCell ref="B68:B69"/>
    <mergeCell ref="C68:E69"/>
    <mergeCell ref="O68:O69"/>
    <mergeCell ref="P68:P69"/>
    <mergeCell ref="Q68:Q69"/>
    <mergeCell ref="R68:R69"/>
    <mergeCell ref="S68:S69"/>
    <mergeCell ref="R74:R75"/>
    <mergeCell ref="S74:S75"/>
    <mergeCell ref="A74:A75"/>
    <mergeCell ref="B74:B75"/>
    <mergeCell ref="L74:N75"/>
    <mergeCell ref="O74:O75"/>
    <mergeCell ref="P74:P75"/>
    <mergeCell ref="Q74:Q75"/>
    <mergeCell ref="R70:R71"/>
    <mergeCell ref="S70:S71"/>
    <mergeCell ref="A72:A73"/>
    <mergeCell ref="B72:B73"/>
    <mergeCell ref="I72:K73"/>
    <mergeCell ref="O72:O73"/>
    <mergeCell ref="P72:P73"/>
    <mergeCell ref="Q72:Q73"/>
    <mergeCell ref="R72:R73"/>
    <mergeCell ref="S72:S73"/>
    <mergeCell ref="A70:A71"/>
    <mergeCell ref="B70:B71"/>
    <mergeCell ref="F70:H71"/>
    <mergeCell ref="O70:O71"/>
    <mergeCell ref="P70:P71"/>
    <mergeCell ref="Q70:Q71"/>
    <mergeCell ref="A58:A59"/>
    <mergeCell ref="B58:B59"/>
    <mergeCell ref="F58:H59"/>
    <mergeCell ref="O58:O59"/>
    <mergeCell ref="P58:P59"/>
    <mergeCell ref="Q58:Q59"/>
    <mergeCell ref="R62:R63"/>
    <mergeCell ref="S62:S63"/>
    <mergeCell ref="B66:B67"/>
    <mergeCell ref="C66:E67"/>
    <mergeCell ref="F66:H67"/>
    <mergeCell ref="I66:K67"/>
    <mergeCell ref="L66:N67"/>
    <mergeCell ref="O66:O67"/>
    <mergeCell ref="P66:P67"/>
    <mergeCell ref="Q66:Q67"/>
    <mergeCell ref="R66:R67"/>
    <mergeCell ref="S66:S67"/>
    <mergeCell ref="A56:A57"/>
    <mergeCell ref="B56:B57"/>
    <mergeCell ref="C56:E57"/>
    <mergeCell ref="O56:O57"/>
    <mergeCell ref="P56:P57"/>
    <mergeCell ref="Q56:Q57"/>
    <mergeCell ref="R56:R57"/>
    <mergeCell ref="S56:S57"/>
    <mergeCell ref="A62:A63"/>
    <mergeCell ref="B62:B63"/>
    <mergeCell ref="L62:N63"/>
    <mergeCell ref="O62:O63"/>
    <mergeCell ref="P62:P63"/>
    <mergeCell ref="Q62:Q63"/>
    <mergeCell ref="R58:R59"/>
    <mergeCell ref="S58:S59"/>
    <mergeCell ref="A60:A61"/>
    <mergeCell ref="B60:B61"/>
    <mergeCell ref="I60:K61"/>
    <mergeCell ref="O60:O61"/>
    <mergeCell ref="P60:P61"/>
    <mergeCell ref="Q60:Q61"/>
    <mergeCell ref="R60:R61"/>
    <mergeCell ref="S60:S61"/>
    <mergeCell ref="A46:A47"/>
    <mergeCell ref="B46:B47"/>
    <mergeCell ref="F46:H47"/>
    <mergeCell ref="O46:O47"/>
    <mergeCell ref="P46:P47"/>
    <mergeCell ref="Q46:Q47"/>
    <mergeCell ref="R50:R51"/>
    <mergeCell ref="S50:S51"/>
    <mergeCell ref="B54:B55"/>
    <mergeCell ref="C54:E55"/>
    <mergeCell ref="F54:H55"/>
    <mergeCell ref="I54:K55"/>
    <mergeCell ref="L54:N55"/>
    <mergeCell ref="O54:O55"/>
    <mergeCell ref="P54:P55"/>
    <mergeCell ref="Q54:Q55"/>
    <mergeCell ref="R54:R55"/>
    <mergeCell ref="S54:S55"/>
    <mergeCell ref="C46:C47"/>
    <mergeCell ref="D46:D47"/>
    <mergeCell ref="E46:E47"/>
    <mergeCell ref="I46:I47"/>
    <mergeCell ref="A44:A45"/>
    <mergeCell ref="B44:B45"/>
    <mergeCell ref="C44:E45"/>
    <mergeCell ref="O44:O45"/>
    <mergeCell ref="P44:P45"/>
    <mergeCell ref="Q44:Q45"/>
    <mergeCell ref="R44:R45"/>
    <mergeCell ref="S44:S45"/>
    <mergeCell ref="A50:A51"/>
    <mergeCell ref="B50:B51"/>
    <mergeCell ref="L50:N51"/>
    <mergeCell ref="O50:O51"/>
    <mergeCell ref="P50:P51"/>
    <mergeCell ref="Q50:Q51"/>
    <mergeCell ref="R46:R47"/>
    <mergeCell ref="S46:S47"/>
    <mergeCell ref="A48:A49"/>
    <mergeCell ref="B48:B49"/>
    <mergeCell ref="I48:K49"/>
    <mergeCell ref="O48:O49"/>
    <mergeCell ref="P48:P49"/>
    <mergeCell ref="Q48:Q49"/>
    <mergeCell ref="R48:R49"/>
    <mergeCell ref="S48:S49"/>
    <mergeCell ref="A34:A35"/>
    <mergeCell ref="B34:B35"/>
    <mergeCell ref="F34:H35"/>
    <mergeCell ref="O34:O35"/>
    <mergeCell ref="P34:P35"/>
    <mergeCell ref="Q34:Q35"/>
    <mergeCell ref="R38:R39"/>
    <mergeCell ref="S38:S39"/>
    <mergeCell ref="B42:B43"/>
    <mergeCell ref="C42:E43"/>
    <mergeCell ref="F42:H43"/>
    <mergeCell ref="I42:K43"/>
    <mergeCell ref="L42:N43"/>
    <mergeCell ref="O42:O43"/>
    <mergeCell ref="P42:P43"/>
    <mergeCell ref="Q42:Q43"/>
    <mergeCell ref="R42:R43"/>
    <mergeCell ref="S42:S43"/>
    <mergeCell ref="C34:C35"/>
    <mergeCell ref="D34:D35"/>
    <mergeCell ref="E34:E35"/>
    <mergeCell ref="I34:I35"/>
    <mergeCell ref="J34:J35"/>
    <mergeCell ref="K34:K35"/>
    <mergeCell ref="A32:A33"/>
    <mergeCell ref="B32:B33"/>
    <mergeCell ref="C32:E33"/>
    <mergeCell ref="O32:O33"/>
    <mergeCell ref="P32:P33"/>
    <mergeCell ref="Q32:Q33"/>
    <mergeCell ref="R32:R33"/>
    <mergeCell ref="S32:S33"/>
    <mergeCell ref="A38:A39"/>
    <mergeCell ref="B38:B39"/>
    <mergeCell ref="L38:N39"/>
    <mergeCell ref="O38:O39"/>
    <mergeCell ref="P38:P39"/>
    <mergeCell ref="Q38:Q39"/>
    <mergeCell ref="R34:R35"/>
    <mergeCell ref="S34:S35"/>
    <mergeCell ref="A36:A37"/>
    <mergeCell ref="B36:B37"/>
    <mergeCell ref="I36:K37"/>
    <mergeCell ref="O36:O37"/>
    <mergeCell ref="P36:P37"/>
    <mergeCell ref="Q36:Q37"/>
    <mergeCell ref="R36:R37"/>
    <mergeCell ref="S36:S37"/>
    <mergeCell ref="A22:A23"/>
    <mergeCell ref="B22:B23"/>
    <mergeCell ref="F22:H23"/>
    <mergeCell ref="O22:O23"/>
    <mergeCell ref="P22:P23"/>
    <mergeCell ref="Q22:Q23"/>
    <mergeCell ref="R26:R27"/>
    <mergeCell ref="S26:S27"/>
    <mergeCell ref="B30:B31"/>
    <mergeCell ref="C30:E31"/>
    <mergeCell ref="F30:H31"/>
    <mergeCell ref="I30:K31"/>
    <mergeCell ref="L30:N31"/>
    <mergeCell ref="O30:O31"/>
    <mergeCell ref="P30:P31"/>
    <mergeCell ref="Q30:Q31"/>
    <mergeCell ref="R30:R31"/>
    <mergeCell ref="S30:S31"/>
    <mergeCell ref="C22:C23"/>
    <mergeCell ref="D22:D23"/>
    <mergeCell ref="E22:E23"/>
    <mergeCell ref="I22:I23"/>
    <mergeCell ref="J22:J23"/>
    <mergeCell ref="K22:K23"/>
    <mergeCell ref="A20:A21"/>
    <mergeCell ref="B20:B21"/>
    <mergeCell ref="C20:E21"/>
    <mergeCell ref="O20:O21"/>
    <mergeCell ref="P20:P21"/>
    <mergeCell ref="Q20:Q21"/>
    <mergeCell ref="R20:R21"/>
    <mergeCell ref="S20:S21"/>
    <mergeCell ref="A26:A27"/>
    <mergeCell ref="B26:B27"/>
    <mergeCell ref="L26:N27"/>
    <mergeCell ref="O26:O27"/>
    <mergeCell ref="P26:P27"/>
    <mergeCell ref="Q26:Q27"/>
    <mergeCell ref="R22:R23"/>
    <mergeCell ref="S22:S23"/>
    <mergeCell ref="A24:A25"/>
    <mergeCell ref="B24:B25"/>
    <mergeCell ref="I24:K25"/>
    <mergeCell ref="O24:O25"/>
    <mergeCell ref="P24:P25"/>
    <mergeCell ref="Q24:Q25"/>
    <mergeCell ref="R24:R25"/>
    <mergeCell ref="S24:S25"/>
    <mergeCell ref="A10:A11"/>
    <mergeCell ref="B10:B11"/>
    <mergeCell ref="F10:H11"/>
    <mergeCell ref="O10:O11"/>
    <mergeCell ref="P10:P11"/>
    <mergeCell ref="Q10:Q11"/>
    <mergeCell ref="R14:R15"/>
    <mergeCell ref="S14:S15"/>
    <mergeCell ref="B18:B19"/>
    <mergeCell ref="C18:E19"/>
    <mergeCell ref="F18:H19"/>
    <mergeCell ref="I18:K19"/>
    <mergeCell ref="L18:N19"/>
    <mergeCell ref="O18:O19"/>
    <mergeCell ref="P18:P19"/>
    <mergeCell ref="Q18:Q19"/>
    <mergeCell ref="R18:R19"/>
    <mergeCell ref="S18:S19"/>
    <mergeCell ref="C10:C11"/>
    <mergeCell ref="D10:D11"/>
    <mergeCell ref="E10:E11"/>
    <mergeCell ref="I10:I11"/>
    <mergeCell ref="J10:J11"/>
    <mergeCell ref="K10:K11"/>
    <mergeCell ref="A8:A9"/>
    <mergeCell ref="B8:B9"/>
    <mergeCell ref="C8:E9"/>
    <mergeCell ref="O8:O9"/>
    <mergeCell ref="P8:P9"/>
    <mergeCell ref="Q8:Q9"/>
    <mergeCell ref="R8:R9"/>
    <mergeCell ref="S8:S9"/>
    <mergeCell ref="A14:A15"/>
    <mergeCell ref="B14:B15"/>
    <mergeCell ref="L14:N15"/>
    <mergeCell ref="O14:O15"/>
    <mergeCell ref="P14:P15"/>
    <mergeCell ref="Q14:Q15"/>
    <mergeCell ref="R10:R11"/>
    <mergeCell ref="S10:S11"/>
    <mergeCell ref="A12:A13"/>
    <mergeCell ref="B12:B13"/>
    <mergeCell ref="I12:K13"/>
    <mergeCell ref="O12:O13"/>
    <mergeCell ref="P12:P13"/>
    <mergeCell ref="Q12:Q13"/>
    <mergeCell ref="R12:R13"/>
    <mergeCell ref="S12:S13"/>
    <mergeCell ref="A1:S1"/>
    <mergeCell ref="A3:S3"/>
    <mergeCell ref="B6:B7"/>
    <mergeCell ref="C6:E7"/>
    <mergeCell ref="F6:H7"/>
    <mergeCell ref="I6:K7"/>
    <mergeCell ref="L6:N7"/>
    <mergeCell ref="O6:O7"/>
    <mergeCell ref="P6:P7"/>
    <mergeCell ref="Q6:Q7"/>
    <mergeCell ref="R6:R7"/>
    <mergeCell ref="S6:S7"/>
    <mergeCell ref="F8:F9"/>
    <mergeCell ref="G8:G9"/>
    <mergeCell ref="H8:H9"/>
    <mergeCell ref="I8:I9"/>
    <mergeCell ref="J8:J9"/>
    <mergeCell ref="K8:K9"/>
    <mergeCell ref="L8:L9"/>
    <mergeCell ref="M8:M9"/>
    <mergeCell ref="N8:N9"/>
    <mergeCell ref="L10:L11"/>
    <mergeCell ref="M10:M11"/>
    <mergeCell ref="N10:N11"/>
    <mergeCell ref="C12:C13"/>
    <mergeCell ref="D12:D13"/>
    <mergeCell ref="E12:E13"/>
    <mergeCell ref="F12:F13"/>
    <mergeCell ref="G12:G13"/>
    <mergeCell ref="H12:H13"/>
    <mergeCell ref="L12:L13"/>
    <mergeCell ref="M12:M13"/>
    <mergeCell ref="N12:N13"/>
    <mergeCell ref="C14:C15"/>
    <mergeCell ref="D14:D15"/>
    <mergeCell ref="E14:E15"/>
    <mergeCell ref="F14:F15"/>
    <mergeCell ref="G14:G15"/>
    <mergeCell ref="H14:H15"/>
    <mergeCell ref="I14:I15"/>
    <mergeCell ref="J14:J15"/>
    <mergeCell ref="K14:K15"/>
    <mergeCell ref="F20:F21"/>
    <mergeCell ref="G20:G21"/>
    <mergeCell ref="H20:H21"/>
    <mergeCell ref="I20:I21"/>
    <mergeCell ref="J20:J21"/>
    <mergeCell ref="K20:K21"/>
    <mergeCell ref="L20:L21"/>
    <mergeCell ref="M20:M21"/>
    <mergeCell ref="N20:N21"/>
    <mergeCell ref="L22:L23"/>
    <mergeCell ref="M22:M23"/>
    <mergeCell ref="N22:N23"/>
    <mergeCell ref="C24:C25"/>
    <mergeCell ref="D24:D25"/>
    <mergeCell ref="E24:E25"/>
    <mergeCell ref="F24:F25"/>
    <mergeCell ref="G24:G25"/>
    <mergeCell ref="H24:H25"/>
    <mergeCell ref="L24:L25"/>
    <mergeCell ref="M24:M25"/>
    <mergeCell ref="N24:N25"/>
    <mergeCell ref="C26:C27"/>
    <mergeCell ref="D26:D27"/>
    <mergeCell ref="E26:E27"/>
    <mergeCell ref="F26:F27"/>
    <mergeCell ref="G26:G27"/>
    <mergeCell ref="H26:H27"/>
    <mergeCell ref="I26:I27"/>
    <mergeCell ref="J26:J27"/>
    <mergeCell ref="K26:K27"/>
    <mergeCell ref="F32:F33"/>
    <mergeCell ref="G32:G33"/>
    <mergeCell ref="H32:H33"/>
    <mergeCell ref="I32:I33"/>
    <mergeCell ref="J32:J33"/>
    <mergeCell ref="K32:K33"/>
    <mergeCell ref="L32:L33"/>
    <mergeCell ref="M32:M33"/>
    <mergeCell ref="N32:N33"/>
    <mergeCell ref="L34:L35"/>
    <mergeCell ref="M34:M35"/>
    <mergeCell ref="N34:N35"/>
    <mergeCell ref="C36:C37"/>
    <mergeCell ref="D36:D37"/>
    <mergeCell ref="E36:E37"/>
    <mergeCell ref="F36:F37"/>
    <mergeCell ref="G36:G37"/>
    <mergeCell ref="H36:H37"/>
    <mergeCell ref="L36:L37"/>
    <mergeCell ref="M36:M37"/>
    <mergeCell ref="N36:N37"/>
    <mergeCell ref="C38:C39"/>
    <mergeCell ref="D38:D39"/>
    <mergeCell ref="E38:E39"/>
    <mergeCell ref="F38:F39"/>
    <mergeCell ref="G38:G39"/>
    <mergeCell ref="H38:H39"/>
    <mergeCell ref="I38:I39"/>
    <mergeCell ref="J38:J39"/>
    <mergeCell ref="K38:K39"/>
    <mergeCell ref="F44:F45"/>
    <mergeCell ref="G44:G45"/>
    <mergeCell ref="H44:H45"/>
    <mergeCell ref="I44:I45"/>
    <mergeCell ref="J44:J45"/>
    <mergeCell ref="K44:K45"/>
    <mergeCell ref="L44:L45"/>
    <mergeCell ref="M44:M45"/>
    <mergeCell ref="N44:N45"/>
    <mergeCell ref="J46:J47"/>
    <mergeCell ref="K46:K47"/>
    <mergeCell ref="L46:L47"/>
    <mergeCell ref="M46:M47"/>
    <mergeCell ref="N46:N47"/>
    <mergeCell ref="C48:C49"/>
    <mergeCell ref="D48:D49"/>
    <mergeCell ref="E48:E49"/>
    <mergeCell ref="F48:F49"/>
    <mergeCell ref="G48:G49"/>
    <mergeCell ref="H48:H49"/>
    <mergeCell ref="L48:L49"/>
    <mergeCell ref="M48:M49"/>
    <mergeCell ref="N48:N49"/>
    <mergeCell ref="C50:C51"/>
    <mergeCell ref="D50:D51"/>
    <mergeCell ref="E50:E51"/>
    <mergeCell ref="F50:F51"/>
    <mergeCell ref="G50:G51"/>
    <mergeCell ref="H50:H51"/>
    <mergeCell ref="I50:I51"/>
    <mergeCell ref="J50:J51"/>
    <mergeCell ref="K50:K51"/>
    <mergeCell ref="F56:F57"/>
    <mergeCell ref="G56:G57"/>
    <mergeCell ref="H56:H57"/>
    <mergeCell ref="I56:I57"/>
    <mergeCell ref="J56:J57"/>
    <mergeCell ref="K56:K57"/>
    <mergeCell ref="L56:L57"/>
    <mergeCell ref="M56:M57"/>
    <mergeCell ref="N56:N57"/>
    <mergeCell ref="C58:C59"/>
    <mergeCell ref="D58:D59"/>
    <mergeCell ref="E58:E59"/>
    <mergeCell ref="I58:I59"/>
    <mergeCell ref="J58:J59"/>
    <mergeCell ref="K58:K59"/>
    <mergeCell ref="L58:L59"/>
    <mergeCell ref="M58:M59"/>
    <mergeCell ref="N58:N59"/>
    <mergeCell ref="C60:C61"/>
    <mergeCell ref="D60:D61"/>
    <mergeCell ref="E60:E61"/>
    <mergeCell ref="F60:F61"/>
    <mergeCell ref="G60:G61"/>
    <mergeCell ref="H60:H61"/>
    <mergeCell ref="L60:L61"/>
    <mergeCell ref="M60:M61"/>
    <mergeCell ref="N60:N61"/>
    <mergeCell ref="C62:C63"/>
    <mergeCell ref="D62:D63"/>
    <mergeCell ref="E62:E63"/>
    <mergeCell ref="F62:F63"/>
    <mergeCell ref="G62:G63"/>
    <mergeCell ref="H62:H63"/>
    <mergeCell ref="I62:I63"/>
    <mergeCell ref="J62:J63"/>
    <mergeCell ref="K62:K63"/>
    <mergeCell ref="F68:F69"/>
    <mergeCell ref="G68:G69"/>
    <mergeCell ref="H68:H69"/>
    <mergeCell ref="I68:I69"/>
    <mergeCell ref="J68:J69"/>
    <mergeCell ref="K68:K69"/>
    <mergeCell ref="L68:L69"/>
    <mergeCell ref="M68:M69"/>
    <mergeCell ref="N68:N69"/>
    <mergeCell ref="C70:C71"/>
    <mergeCell ref="D70:D71"/>
    <mergeCell ref="E70:E71"/>
    <mergeCell ref="I70:I71"/>
    <mergeCell ref="J70:J71"/>
    <mergeCell ref="K70:K71"/>
    <mergeCell ref="L70:L71"/>
    <mergeCell ref="M70:M71"/>
    <mergeCell ref="N70:N71"/>
    <mergeCell ref="C72:C73"/>
    <mergeCell ref="D72:D73"/>
    <mergeCell ref="E72:E73"/>
    <mergeCell ref="F72:F73"/>
    <mergeCell ref="G72:G73"/>
    <mergeCell ref="H72:H73"/>
    <mergeCell ref="L72:L73"/>
    <mergeCell ref="M72:M73"/>
    <mergeCell ref="N72:N73"/>
    <mergeCell ref="C74:C75"/>
    <mergeCell ref="D74:D75"/>
    <mergeCell ref="E74:E75"/>
    <mergeCell ref="F74:F75"/>
    <mergeCell ref="G74:G75"/>
    <mergeCell ref="H74:H75"/>
    <mergeCell ref="I74:I75"/>
    <mergeCell ref="J74:J75"/>
    <mergeCell ref="K74:K75"/>
  </mergeCells>
  <phoneticPr fontId="2"/>
  <printOptions horizontalCentered="1" verticalCentered="1"/>
  <pageMargins left="0.78740157480314965" right="0.39370078740157483" top="0.39370078740157483" bottom="0.39370078740157483" header="0.51181102362204722" footer="0"/>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4"/>
  <sheetViews>
    <sheetView view="pageBreakPreview" topLeftCell="A25" zoomScaleNormal="100" zoomScaleSheetLayoutView="100" workbookViewId="0">
      <selection activeCell="B20" sqref="B20"/>
    </sheetView>
  </sheetViews>
  <sheetFormatPr defaultColWidth="9.453125" defaultRowHeight="14"/>
  <cols>
    <col min="1" max="1" width="9.453125" style="12"/>
    <col min="2" max="16384" width="9.453125" style="4"/>
  </cols>
  <sheetData>
    <row r="1" spans="1:11" ht="20.25" customHeight="1">
      <c r="A1" s="115" t="s">
        <v>99</v>
      </c>
      <c r="B1" s="115"/>
      <c r="C1" s="115"/>
      <c r="D1" s="115"/>
      <c r="E1" s="115"/>
      <c r="F1" s="115"/>
      <c r="G1" s="115"/>
      <c r="H1" s="115"/>
      <c r="I1" s="115"/>
      <c r="J1" s="115"/>
      <c r="K1" s="115"/>
    </row>
    <row r="2" spans="1:11" ht="17.25" customHeight="1">
      <c r="A2" s="116" t="s">
        <v>58</v>
      </c>
      <c r="B2" s="116"/>
      <c r="C2" s="116"/>
      <c r="D2" s="116"/>
      <c r="E2" s="116"/>
      <c r="F2" s="116"/>
      <c r="G2" s="116"/>
      <c r="H2" s="116"/>
      <c r="I2" s="116"/>
      <c r="J2" s="116"/>
      <c r="K2" s="116"/>
    </row>
    <row r="3" spans="1:11" ht="19.5" customHeight="1">
      <c r="A3" s="117" t="s">
        <v>319</v>
      </c>
      <c r="B3" s="117"/>
      <c r="C3" s="117"/>
      <c r="D3" s="117"/>
      <c r="E3" s="117"/>
      <c r="F3" s="117"/>
      <c r="G3" s="117"/>
      <c r="H3" s="117"/>
      <c r="I3" s="117"/>
      <c r="J3" s="117"/>
      <c r="K3" s="117"/>
    </row>
    <row r="4" spans="1:11" ht="15" customHeight="1"/>
    <row r="5" spans="1:11" s="1" customFormat="1" ht="18" customHeight="1">
      <c r="A5" s="8" t="s">
        <v>42</v>
      </c>
      <c r="B5" s="118" t="s">
        <v>88</v>
      </c>
      <c r="C5" s="118"/>
      <c r="D5" s="118"/>
      <c r="E5" s="118"/>
      <c r="F5" s="118"/>
      <c r="G5" s="118"/>
      <c r="H5" s="118"/>
      <c r="I5" s="118"/>
      <c r="J5" s="118"/>
      <c r="K5" s="118"/>
    </row>
    <row r="6" spans="1:11" s="1" customFormat="1" ht="18" customHeight="1">
      <c r="A6" s="13"/>
      <c r="B6" s="118"/>
      <c r="C6" s="118"/>
      <c r="D6" s="118"/>
      <c r="E6" s="118"/>
      <c r="F6" s="118"/>
      <c r="G6" s="118"/>
      <c r="H6" s="118"/>
      <c r="I6" s="118"/>
      <c r="J6" s="118"/>
      <c r="K6" s="118"/>
    </row>
    <row r="7" spans="1:11" s="1" customFormat="1" ht="18" customHeight="1">
      <c r="A7" s="13"/>
      <c r="B7" s="118"/>
      <c r="C7" s="118"/>
      <c r="D7" s="118"/>
      <c r="E7" s="118"/>
      <c r="F7" s="118"/>
      <c r="G7" s="118"/>
      <c r="H7" s="118"/>
      <c r="I7" s="118"/>
      <c r="J7" s="118"/>
      <c r="K7" s="118"/>
    </row>
    <row r="8" spans="1:11" s="7" customFormat="1" ht="16.5" customHeight="1">
      <c r="A8" s="8" t="s">
        <v>43</v>
      </c>
      <c r="B8" s="2" t="s">
        <v>48</v>
      </c>
      <c r="C8" s="2"/>
      <c r="D8" s="2"/>
      <c r="E8" s="2"/>
      <c r="F8" s="2"/>
      <c r="G8" s="2"/>
      <c r="H8" s="2"/>
      <c r="I8" s="2"/>
      <c r="J8" s="2"/>
    </row>
    <row r="9" spans="1:11" s="7" customFormat="1" ht="16.5" customHeight="1">
      <c r="A9" s="8" t="s">
        <v>44</v>
      </c>
      <c r="B9" s="2" t="s">
        <v>5</v>
      </c>
      <c r="C9" s="2"/>
      <c r="D9" s="2"/>
      <c r="E9" s="2"/>
      <c r="F9" s="2"/>
      <c r="G9" s="2"/>
      <c r="H9" s="2"/>
      <c r="I9" s="2"/>
      <c r="J9" s="2"/>
    </row>
    <row r="10" spans="1:11" s="7" customFormat="1" ht="16.5" customHeight="1">
      <c r="A10" s="8" t="s">
        <v>45</v>
      </c>
      <c r="B10" s="2" t="s">
        <v>6</v>
      </c>
      <c r="C10" s="2"/>
      <c r="D10" s="2"/>
      <c r="E10" s="2"/>
      <c r="F10" s="2"/>
      <c r="G10" s="2"/>
      <c r="H10" s="2"/>
      <c r="I10" s="2"/>
      <c r="J10" s="23"/>
    </row>
    <row r="11" spans="1:11" s="7" customFormat="1" ht="16.5" customHeight="1">
      <c r="A11" s="8" t="s">
        <v>46</v>
      </c>
      <c r="B11" s="9" t="s">
        <v>100</v>
      </c>
      <c r="C11" s="2"/>
      <c r="D11" s="2"/>
      <c r="E11" s="2"/>
      <c r="F11" s="2"/>
      <c r="G11" s="2"/>
      <c r="H11" s="2"/>
      <c r="I11" s="2"/>
      <c r="J11" s="2"/>
    </row>
    <row r="12" spans="1:11" s="7" customFormat="1" ht="16.5" customHeight="1">
      <c r="A12" s="8" t="s">
        <v>47</v>
      </c>
      <c r="B12" s="2" t="s">
        <v>90</v>
      </c>
      <c r="C12" s="2"/>
      <c r="D12" s="2"/>
      <c r="E12" s="2"/>
      <c r="F12" s="2"/>
      <c r="G12" s="2"/>
      <c r="H12" s="2"/>
      <c r="I12" s="2"/>
      <c r="J12" s="2"/>
    </row>
    <row r="13" spans="1:11" s="7" customFormat="1" ht="16.5" customHeight="1">
      <c r="A13" s="8"/>
      <c r="B13" s="2" t="s">
        <v>34</v>
      </c>
      <c r="C13" s="2"/>
      <c r="D13" s="2"/>
      <c r="E13" s="2" t="s">
        <v>41</v>
      </c>
      <c r="F13" s="2"/>
      <c r="G13" s="2"/>
      <c r="H13" s="2"/>
      <c r="I13" s="10"/>
      <c r="J13" s="10"/>
    </row>
    <row r="14" spans="1:11" s="7" customFormat="1" ht="16.5" customHeight="1">
      <c r="A14" s="8"/>
      <c r="B14" s="2" t="s">
        <v>0</v>
      </c>
      <c r="C14" s="2"/>
      <c r="D14" s="2"/>
      <c r="E14" s="2" t="s">
        <v>89</v>
      </c>
      <c r="F14" s="2"/>
      <c r="G14" s="2"/>
      <c r="H14" s="2"/>
      <c r="I14" s="10"/>
      <c r="J14" s="10"/>
    </row>
    <row r="15" spans="1:11" s="7" customFormat="1" ht="16.5" customHeight="1">
      <c r="A15" s="8"/>
      <c r="B15" s="2" t="s">
        <v>3</v>
      </c>
      <c r="C15" s="2"/>
      <c r="D15" s="2"/>
      <c r="E15" s="2" t="s">
        <v>101</v>
      </c>
      <c r="F15" s="2"/>
      <c r="G15" s="2"/>
      <c r="H15" s="2"/>
      <c r="I15" s="10"/>
      <c r="J15" s="10"/>
    </row>
    <row r="16" spans="1:11" s="7" customFormat="1" ht="16.5" customHeight="1">
      <c r="A16" s="8" t="s">
        <v>49</v>
      </c>
      <c r="B16" s="2" t="s">
        <v>4</v>
      </c>
      <c r="C16" s="2"/>
      <c r="D16" s="2"/>
      <c r="E16" s="2"/>
      <c r="F16" s="2"/>
      <c r="G16" s="2"/>
      <c r="H16" s="2"/>
      <c r="I16" s="10"/>
      <c r="J16" s="10"/>
    </row>
    <row r="17" spans="1:11" s="7" customFormat="1" ht="16.5" customHeight="1">
      <c r="A17" s="8"/>
      <c r="B17" s="2" t="s">
        <v>91</v>
      </c>
      <c r="C17" s="2"/>
      <c r="D17" s="2"/>
      <c r="E17" s="2"/>
      <c r="F17" s="2"/>
      <c r="G17" s="2"/>
      <c r="H17" s="2"/>
      <c r="I17" s="10"/>
    </row>
    <row r="18" spans="1:11" s="7" customFormat="1" ht="16.5" customHeight="1">
      <c r="A18" s="8"/>
      <c r="B18" s="2" t="s">
        <v>92</v>
      </c>
      <c r="C18" s="2"/>
      <c r="D18" s="2"/>
      <c r="E18" s="2"/>
      <c r="F18" s="2"/>
      <c r="G18" s="2"/>
      <c r="H18" s="2"/>
      <c r="I18" s="10"/>
    </row>
    <row r="19" spans="1:11" s="7" customFormat="1" ht="16.5" customHeight="1">
      <c r="A19" s="8"/>
      <c r="B19" s="2" t="s">
        <v>1</v>
      </c>
      <c r="C19" s="2"/>
      <c r="D19" s="2"/>
      <c r="E19" s="2"/>
      <c r="F19" s="2"/>
      <c r="G19" s="2"/>
      <c r="H19" s="2"/>
      <c r="I19" s="10"/>
      <c r="J19" s="10"/>
    </row>
    <row r="20" spans="1:11" s="7" customFormat="1" ht="16.5" customHeight="1">
      <c r="A20" s="8"/>
      <c r="B20" s="2" t="s">
        <v>2</v>
      </c>
      <c r="C20" s="2"/>
      <c r="D20" s="2"/>
      <c r="E20" s="2"/>
      <c r="F20" s="2"/>
      <c r="G20" s="2"/>
      <c r="H20" s="2"/>
      <c r="I20" s="10"/>
      <c r="J20" s="10"/>
    </row>
    <row r="21" spans="1:11" s="7" customFormat="1" ht="16.5" customHeight="1">
      <c r="A21" s="8"/>
      <c r="B21" s="2" t="s">
        <v>94</v>
      </c>
      <c r="C21" s="2"/>
      <c r="D21" s="2"/>
      <c r="E21" s="2"/>
      <c r="F21" s="2"/>
      <c r="G21" s="2"/>
      <c r="H21" s="2"/>
      <c r="I21" s="10"/>
      <c r="J21" s="10"/>
    </row>
    <row r="22" spans="1:11" s="7" customFormat="1" ht="16.5" customHeight="1">
      <c r="A22" s="6" t="s">
        <v>50</v>
      </c>
      <c r="B22" s="2" t="s">
        <v>102</v>
      </c>
      <c r="C22" s="2"/>
      <c r="D22" s="2"/>
      <c r="E22" s="2"/>
      <c r="F22" s="2"/>
      <c r="G22" s="2"/>
      <c r="H22" s="2"/>
      <c r="I22" s="10"/>
      <c r="J22" s="10"/>
    </row>
    <row r="23" spans="1:11" s="7" customFormat="1" ht="16.5" customHeight="1">
      <c r="A23" s="8" t="s">
        <v>20</v>
      </c>
      <c r="B23" s="119" t="s">
        <v>93</v>
      </c>
      <c r="C23" s="119"/>
      <c r="D23" s="119"/>
      <c r="E23" s="119"/>
      <c r="F23" s="119"/>
      <c r="G23" s="119"/>
      <c r="H23" s="119"/>
      <c r="I23" s="119"/>
      <c r="J23" s="119"/>
      <c r="K23" s="119"/>
    </row>
    <row r="24" spans="1:11" s="7" customFormat="1" ht="16.5" customHeight="1">
      <c r="A24" s="8"/>
      <c r="B24" s="2" t="s">
        <v>95</v>
      </c>
      <c r="C24" s="2"/>
      <c r="D24" s="2"/>
      <c r="E24" s="2"/>
      <c r="F24" s="2"/>
      <c r="G24" s="2"/>
      <c r="H24" s="2"/>
      <c r="I24" s="10"/>
      <c r="J24" s="10"/>
    </row>
    <row r="25" spans="1:11" s="7" customFormat="1" ht="16.5" customHeight="1">
      <c r="A25" s="8" t="s">
        <v>51</v>
      </c>
      <c r="B25" s="2" t="s">
        <v>21</v>
      </c>
      <c r="C25" s="2"/>
      <c r="D25" s="2"/>
      <c r="E25" s="2"/>
      <c r="F25" s="2"/>
      <c r="G25" s="2"/>
      <c r="H25" s="2"/>
      <c r="I25" s="10"/>
      <c r="J25" s="10"/>
    </row>
    <row r="26" spans="1:11" s="7" customFormat="1" ht="16.5" customHeight="1">
      <c r="A26" s="8"/>
      <c r="B26" s="2" t="s">
        <v>97</v>
      </c>
      <c r="C26" s="2"/>
      <c r="D26" s="2"/>
      <c r="E26" s="2"/>
      <c r="F26" s="2"/>
      <c r="G26" s="2"/>
      <c r="H26" s="2"/>
      <c r="I26" s="10"/>
      <c r="J26" s="10"/>
    </row>
    <row r="27" spans="1:11" s="7" customFormat="1" ht="16.5" customHeight="1">
      <c r="A27" s="8"/>
      <c r="B27" s="2" t="s">
        <v>36</v>
      </c>
      <c r="C27" s="2"/>
      <c r="D27" s="2"/>
      <c r="E27" s="2"/>
      <c r="F27" s="2"/>
      <c r="G27" s="2"/>
      <c r="H27" s="2"/>
      <c r="I27" s="10"/>
      <c r="J27" s="10"/>
    </row>
    <row r="28" spans="1:11" s="7" customFormat="1" ht="16.5" customHeight="1">
      <c r="A28" s="8" t="s">
        <v>33</v>
      </c>
      <c r="B28" s="119" t="s">
        <v>28</v>
      </c>
      <c r="C28" s="119"/>
      <c r="D28" s="119"/>
      <c r="E28" s="119"/>
      <c r="F28" s="119"/>
      <c r="G28" s="119"/>
      <c r="H28" s="119"/>
      <c r="I28" s="119"/>
      <c r="J28" s="119"/>
      <c r="K28" s="119"/>
    </row>
    <row r="29" spans="1:11" s="7" customFormat="1" ht="16.5" customHeight="1">
      <c r="A29" s="8"/>
      <c r="B29" s="119" t="s">
        <v>22</v>
      </c>
      <c r="C29" s="119"/>
      <c r="D29" s="119"/>
      <c r="E29" s="119"/>
      <c r="F29" s="119"/>
      <c r="G29" s="119"/>
      <c r="H29" s="119"/>
      <c r="I29" s="119"/>
      <c r="J29" s="119"/>
      <c r="K29" s="119"/>
    </row>
    <row r="30" spans="1:11" s="7" customFormat="1" ht="16.5" customHeight="1">
      <c r="A30" s="8"/>
      <c r="B30" s="2" t="s">
        <v>23</v>
      </c>
      <c r="C30" s="2"/>
      <c r="D30" s="2"/>
      <c r="E30" s="2"/>
      <c r="F30" s="2"/>
      <c r="G30" s="2"/>
      <c r="H30" s="2"/>
      <c r="I30" s="10"/>
      <c r="J30" s="10"/>
    </row>
    <row r="31" spans="1:11" s="7" customFormat="1" ht="16.5" customHeight="1">
      <c r="A31" s="8"/>
      <c r="B31" s="2" t="s">
        <v>53</v>
      </c>
      <c r="C31" s="2"/>
      <c r="D31" s="2"/>
      <c r="E31" s="2"/>
      <c r="F31" s="2"/>
      <c r="G31" s="2"/>
      <c r="H31" s="2"/>
      <c r="I31" s="10"/>
      <c r="J31" s="10"/>
    </row>
    <row r="32" spans="1:11" s="7" customFormat="1" ht="16.5" customHeight="1">
      <c r="A32" s="8"/>
      <c r="B32" s="14" t="s">
        <v>24</v>
      </c>
      <c r="C32" s="2"/>
      <c r="D32" s="2"/>
      <c r="E32" s="2"/>
      <c r="F32" s="2"/>
      <c r="G32" s="2"/>
      <c r="H32" s="2"/>
      <c r="I32" s="10"/>
      <c r="J32" s="10"/>
    </row>
    <row r="33" spans="1:11" s="7" customFormat="1" ht="16.5" customHeight="1">
      <c r="A33" s="8"/>
      <c r="B33" s="14" t="s">
        <v>29</v>
      </c>
      <c r="C33" s="2"/>
      <c r="D33" s="2"/>
      <c r="E33" s="2"/>
      <c r="F33" s="2"/>
      <c r="G33" s="2"/>
      <c r="H33" s="2"/>
      <c r="I33" s="10"/>
      <c r="J33" s="10"/>
    </row>
    <row r="34" spans="1:11" s="7" customFormat="1" ht="16.5" customHeight="1">
      <c r="A34" s="8"/>
      <c r="B34" s="2" t="s">
        <v>30</v>
      </c>
      <c r="C34" s="2"/>
      <c r="D34" s="2"/>
      <c r="E34" s="2"/>
      <c r="F34" s="2"/>
      <c r="G34" s="2"/>
      <c r="H34" s="2"/>
      <c r="I34" s="10"/>
      <c r="J34" s="10"/>
    </row>
    <row r="35" spans="1:11" s="7" customFormat="1" ht="16.5" customHeight="1">
      <c r="A35" s="8"/>
      <c r="B35" s="2" t="s">
        <v>31</v>
      </c>
      <c r="C35" s="2"/>
      <c r="D35" s="2"/>
      <c r="E35" s="2"/>
      <c r="F35" s="2"/>
      <c r="G35" s="2"/>
      <c r="H35" s="2"/>
      <c r="I35" s="10"/>
      <c r="J35" s="10"/>
    </row>
    <row r="36" spans="1:11" s="7" customFormat="1" ht="16.5" customHeight="1">
      <c r="A36" s="8"/>
      <c r="B36" s="2" t="s">
        <v>37</v>
      </c>
      <c r="C36" s="2"/>
      <c r="D36" s="2"/>
      <c r="E36" s="2"/>
      <c r="F36" s="2"/>
      <c r="G36" s="2"/>
      <c r="H36" s="2"/>
      <c r="I36" s="10"/>
      <c r="J36" s="10"/>
    </row>
    <row r="37" spans="1:11" s="7" customFormat="1" ht="16.5" customHeight="1">
      <c r="A37" s="8"/>
      <c r="B37" s="14" t="s">
        <v>38</v>
      </c>
      <c r="C37" s="2"/>
      <c r="D37" s="2"/>
      <c r="E37" s="2"/>
      <c r="F37" s="2"/>
      <c r="G37" s="2"/>
      <c r="H37" s="2"/>
      <c r="I37" s="10"/>
      <c r="J37" s="10"/>
    </row>
    <row r="38" spans="1:11" s="7" customFormat="1" ht="16.5" customHeight="1">
      <c r="A38" s="8"/>
      <c r="B38" s="2" t="s">
        <v>39</v>
      </c>
      <c r="C38" s="2"/>
      <c r="D38" s="2"/>
      <c r="E38" s="2"/>
      <c r="F38" s="2"/>
      <c r="G38" s="2"/>
      <c r="H38" s="2"/>
      <c r="I38" s="10"/>
      <c r="J38" s="10"/>
    </row>
    <row r="39" spans="1:11" s="7" customFormat="1" ht="16.5" customHeight="1">
      <c r="A39" s="8" t="s">
        <v>60</v>
      </c>
      <c r="B39" s="2" t="s">
        <v>98</v>
      </c>
      <c r="C39" s="2"/>
      <c r="D39" s="2"/>
      <c r="E39" s="2"/>
      <c r="F39" s="2"/>
      <c r="G39" s="2"/>
      <c r="H39" s="2"/>
      <c r="I39" s="10"/>
      <c r="J39" s="10"/>
    </row>
    <row r="40" spans="1:11" s="7" customFormat="1" ht="16.5" customHeight="1">
      <c r="A40" s="8" t="s">
        <v>32</v>
      </c>
      <c r="B40" s="118" t="s">
        <v>96</v>
      </c>
      <c r="C40" s="118"/>
      <c r="D40" s="118"/>
      <c r="E40" s="118"/>
      <c r="F40" s="118"/>
      <c r="G40" s="118"/>
      <c r="H40" s="118"/>
      <c r="I40" s="118"/>
      <c r="J40" s="118"/>
      <c r="K40" s="118"/>
    </row>
    <row r="41" spans="1:11" s="7" customFormat="1" ht="16.5" customHeight="1">
      <c r="A41" s="8"/>
      <c r="B41" s="118"/>
      <c r="C41" s="118"/>
      <c r="D41" s="118"/>
      <c r="E41" s="118"/>
      <c r="F41" s="118"/>
      <c r="G41" s="118"/>
      <c r="H41" s="118"/>
      <c r="I41" s="118"/>
      <c r="J41" s="118"/>
      <c r="K41" s="118"/>
    </row>
    <row r="42" spans="1:11" s="7" customFormat="1" ht="16.5" customHeight="1">
      <c r="A42" s="8" t="s">
        <v>61</v>
      </c>
      <c r="B42" s="2" t="s">
        <v>103</v>
      </c>
      <c r="C42" s="2"/>
      <c r="D42" s="2"/>
      <c r="E42" s="2"/>
      <c r="F42" s="2"/>
      <c r="G42" s="2"/>
      <c r="H42" s="2"/>
      <c r="I42" s="10"/>
      <c r="J42" s="10"/>
    </row>
    <row r="43" spans="1:11" s="7" customFormat="1" ht="16.5" customHeight="1">
      <c r="A43" s="8" t="s">
        <v>62</v>
      </c>
      <c r="B43" s="2" t="s">
        <v>25</v>
      </c>
      <c r="C43" s="2"/>
      <c r="D43" s="2"/>
      <c r="E43" s="2"/>
      <c r="F43" s="2"/>
      <c r="G43" s="2"/>
      <c r="H43" s="2"/>
      <c r="I43" s="10"/>
      <c r="J43" s="10"/>
    </row>
    <row r="44" spans="1:11" s="7" customFormat="1" ht="16.5" customHeight="1">
      <c r="A44" s="8" t="s">
        <v>63</v>
      </c>
      <c r="B44" s="2" t="s">
        <v>40</v>
      </c>
      <c r="C44" s="2"/>
      <c r="D44" s="2"/>
      <c r="E44" s="2"/>
      <c r="F44" s="2"/>
      <c r="G44" s="2"/>
      <c r="H44" s="2"/>
      <c r="I44" s="10"/>
      <c r="J44" s="10"/>
    </row>
    <row r="45" spans="1:11" s="7" customFormat="1" ht="16.5" customHeight="1">
      <c r="A45" s="8" t="s">
        <v>26</v>
      </c>
      <c r="B45" s="2" t="s">
        <v>67</v>
      </c>
      <c r="C45" s="2"/>
      <c r="D45" s="2"/>
      <c r="E45" s="2"/>
      <c r="F45" s="2"/>
      <c r="G45" s="2"/>
      <c r="H45" s="2"/>
      <c r="I45" s="2"/>
      <c r="J45" s="2"/>
    </row>
    <row r="46" spans="1:11" s="7" customFormat="1" ht="16.5" customHeight="1">
      <c r="A46" s="8" t="s">
        <v>64</v>
      </c>
      <c r="B46" s="2" t="s">
        <v>316</v>
      </c>
      <c r="C46" s="2"/>
      <c r="D46" s="2"/>
      <c r="E46" s="2"/>
      <c r="F46" s="2"/>
      <c r="G46" s="2"/>
      <c r="H46" s="2"/>
      <c r="I46" s="2"/>
      <c r="J46" s="2"/>
    </row>
    <row r="47" spans="1:11" s="7" customFormat="1" ht="16.5" customHeight="1">
      <c r="A47" s="8"/>
      <c r="B47" s="2"/>
      <c r="C47" s="2"/>
      <c r="D47" s="114" t="s">
        <v>318</v>
      </c>
      <c r="E47" s="114"/>
      <c r="F47" s="114"/>
      <c r="G47" s="114"/>
      <c r="H47" s="114"/>
      <c r="I47" s="114"/>
      <c r="J47" s="114"/>
      <c r="K47" s="114"/>
    </row>
    <row r="48" spans="1:11" s="7" customFormat="1" ht="16.5" customHeight="1">
      <c r="A48" s="8" t="s">
        <v>65</v>
      </c>
      <c r="B48" s="2" t="s">
        <v>35</v>
      </c>
      <c r="C48" s="2"/>
      <c r="D48" s="2"/>
      <c r="E48" s="2"/>
      <c r="F48" s="2"/>
      <c r="G48" s="2"/>
      <c r="H48" s="2"/>
      <c r="I48" s="2"/>
      <c r="J48" s="2"/>
    </row>
    <row r="49" spans="1:12" s="7" customFormat="1" ht="16.5" customHeight="1">
      <c r="A49" s="8" t="s">
        <v>66</v>
      </c>
      <c r="B49" s="2" t="s">
        <v>27</v>
      </c>
      <c r="C49" s="2"/>
      <c r="D49" s="2"/>
      <c r="E49" s="2"/>
      <c r="F49" s="2"/>
      <c r="G49" s="2"/>
      <c r="H49" s="2"/>
      <c r="I49" s="2"/>
      <c r="J49" s="2"/>
    </row>
    <row r="50" spans="1:12" s="7" customFormat="1" ht="16.5" customHeight="1">
      <c r="A50" s="8"/>
      <c r="B50" s="2" t="s">
        <v>7</v>
      </c>
      <c r="C50" s="2"/>
      <c r="D50" s="2"/>
      <c r="E50" s="2"/>
      <c r="F50" s="2"/>
      <c r="G50" s="2"/>
      <c r="H50" s="2"/>
      <c r="I50" s="2"/>
      <c r="J50" s="2"/>
    </row>
    <row r="51" spans="1:12" s="5" customFormat="1" ht="16.5" customHeight="1">
      <c r="A51" s="3" t="s">
        <v>52</v>
      </c>
      <c r="C51" s="1"/>
      <c r="D51" s="1"/>
      <c r="E51" s="1"/>
      <c r="F51" s="1"/>
      <c r="G51" s="1"/>
      <c r="H51" s="1"/>
      <c r="I51" s="1"/>
      <c r="J51" s="1"/>
    </row>
    <row r="52" spans="1:12" s="5" customFormat="1" ht="16.5" customHeight="1">
      <c r="A52" s="15"/>
      <c r="B52" s="2" t="s">
        <v>68</v>
      </c>
      <c r="C52" s="1"/>
      <c r="D52" s="1"/>
      <c r="E52" s="1"/>
      <c r="F52" s="1"/>
      <c r="G52" s="1"/>
      <c r="H52" s="1"/>
      <c r="I52" s="1"/>
      <c r="J52" s="1"/>
      <c r="K52" s="1"/>
      <c r="L52" s="1"/>
    </row>
    <row r="53" spans="1:12" s="1" customFormat="1" ht="18" customHeight="1">
      <c r="A53" s="13"/>
    </row>
    <row r="54" spans="1:12" s="1" customFormat="1" ht="18" customHeight="1">
      <c r="A54" s="13"/>
    </row>
    <row r="55" spans="1:12" s="1" customFormat="1" ht="18" customHeight="1">
      <c r="A55" s="13"/>
    </row>
    <row r="56" spans="1:12" s="1" customFormat="1" ht="18" customHeight="1">
      <c r="A56" s="13"/>
    </row>
    <row r="57" spans="1:12" s="1" customFormat="1" ht="18" customHeight="1">
      <c r="A57" s="13"/>
    </row>
    <row r="58" spans="1:12" s="1" customFormat="1" ht="18" customHeight="1">
      <c r="A58" s="13"/>
    </row>
    <row r="59" spans="1:12" s="1" customFormat="1" ht="18" customHeight="1">
      <c r="A59" s="13"/>
    </row>
    <row r="60" spans="1:12" s="1" customFormat="1" ht="13">
      <c r="A60" s="13"/>
    </row>
    <row r="61" spans="1:12" s="1" customFormat="1" ht="13">
      <c r="A61" s="13"/>
    </row>
    <row r="62" spans="1:12" s="1" customFormat="1" ht="13">
      <c r="A62" s="13"/>
    </row>
    <row r="63" spans="1:12" s="1" customFormat="1" ht="13">
      <c r="A63" s="13"/>
    </row>
    <row r="64" spans="1:12" s="1" customFormat="1" ht="13">
      <c r="A64" s="13"/>
    </row>
    <row r="65" spans="1:12" s="1" customFormat="1" ht="13">
      <c r="A65" s="13"/>
    </row>
    <row r="66" spans="1:12" s="1" customFormat="1" ht="13">
      <c r="A66" s="13"/>
    </row>
    <row r="67" spans="1:12" s="1" customFormat="1" ht="13">
      <c r="A67" s="13"/>
    </row>
    <row r="68" spans="1:12" s="1" customFormat="1" ht="13">
      <c r="A68" s="13"/>
    </row>
    <row r="69" spans="1:12" s="1" customFormat="1" ht="13">
      <c r="A69" s="13"/>
    </row>
    <row r="70" spans="1:12" s="1" customFormat="1" ht="13">
      <c r="A70" s="13"/>
    </row>
    <row r="71" spans="1:12" s="1" customFormat="1" ht="13">
      <c r="A71" s="13"/>
    </row>
    <row r="72" spans="1:12" s="1" customFormat="1" ht="13">
      <c r="A72" s="13"/>
    </row>
    <row r="73" spans="1:12" s="1" customFormat="1" ht="13">
      <c r="A73" s="13"/>
    </row>
    <row r="74" spans="1:12" s="1" customFormat="1">
      <c r="A74" s="13"/>
      <c r="B74" s="4"/>
      <c r="C74" s="4"/>
      <c r="D74" s="4"/>
      <c r="E74" s="4"/>
      <c r="F74" s="4"/>
      <c r="G74" s="4"/>
      <c r="H74" s="4"/>
      <c r="I74" s="4"/>
      <c r="J74" s="4"/>
      <c r="K74" s="4"/>
      <c r="L74" s="4"/>
    </row>
  </sheetData>
  <mergeCells count="9">
    <mergeCell ref="D47:K47"/>
    <mergeCell ref="A1:K1"/>
    <mergeCell ref="A2:K2"/>
    <mergeCell ref="A3:K3"/>
    <mergeCell ref="B5:K7"/>
    <mergeCell ref="B28:K28"/>
    <mergeCell ref="B23:K23"/>
    <mergeCell ref="B29:K29"/>
    <mergeCell ref="B40:K41"/>
  </mergeCells>
  <phoneticPr fontId="2"/>
  <printOptions horizontalCentered="1" verticalCentered="1"/>
  <pageMargins left="0.47244094488188981" right="0.47244094488188981" top="0.59055118110236227" bottom="0.39370078740157483" header="0.51181102362204722" footer="0"/>
  <pageSetup paperSize="9" scale="89" orientation="portrait" r:id="rId1"/>
  <headerFooter alignWithMargins="0"/>
  <colBreaks count="1" manualBreakCount="1">
    <brk id="11" max="4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DE190-A70A-43CB-B3CE-AAA9294EC1A8}">
  <dimension ref="A2:J44"/>
  <sheetViews>
    <sheetView view="pageBreakPreview" topLeftCell="A22" zoomScaleNormal="100" zoomScaleSheetLayoutView="100" workbookViewId="0">
      <selection activeCell="D17" sqref="D17"/>
    </sheetView>
  </sheetViews>
  <sheetFormatPr defaultColWidth="9" defaultRowHeight="13"/>
  <cols>
    <col min="1" max="1" width="14" style="5" customWidth="1"/>
    <col min="2" max="2" width="2.453125" style="5" customWidth="1"/>
    <col min="3" max="8" width="11.81640625" style="5" customWidth="1"/>
    <col min="9" max="16384" width="9" style="5"/>
  </cols>
  <sheetData>
    <row r="2" spans="1:10" ht="21" customHeight="1">
      <c r="A2" s="17"/>
      <c r="B2" s="68"/>
      <c r="D2" s="120" t="s">
        <v>209</v>
      </c>
      <c r="E2" s="121"/>
      <c r="F2" s="122"/>
    </row>
    <row r="3" spans="1:10" ht="18" customHeight="1">
      <c r="A3" s="17"/>
      <c r="B3" s="68"/>
      <c r="D3" s="69"/>
      <c r="E3" s="69"/>
      <c r="F3" s="69"/>
    </row>
    <row r="4" spans="1:10" ht="18" customHeight="1">
      <c r="A4" s="70" t="s">
        <v>210</v>
      </c>
      <c r="B4" s="7"/>
      <c r="C4" s="7" t="s">
        <v>211</v>
      </c>
    </row>
    <row r="5" spans="1:10" s="7" customFormat="1" ht="18" customHeight="1">
      <c r="A5" s="70" t="s">
        <v>212</v>
      </c>
      <c r="C5" s="7" t="s">
        <v>213</v>
      </c>
      <c r="D5" s="7" t="s">
        <v>214</v>
      </c>
    </row>
    <row r="6" spans="1:10" s="7" customFormat="1" ht="18" customHeight="1">
      <c r="A6" s="70" t="s">
        <v>215</v>
      </c>
      <c r="C6" s="7" t="s">
        <v>216</v>
      </c>
    </row>
    <row r="7" spans="1:10" s="7" customFormat="1" ht="18" customHeight="1">
      <c r="A7" s="70" t="s">
        <v>217</v>
      </c>
      <c r="C7" s="7" t="s">
        <v>218</v>
      </c>
    </row>
    <row r="8" spans="1:10" s="7" customFormat="1" ht="18" customHeight="1">
      <c r="A8" s="70" t="s">
        <v>219</v>
      </c>
      <c r="C8" s="71" t="s">
        <v>220</v>
      </c>
      <c r="D8" s="7" t="s">
        <v>221</v>
      </c>
      <c r="E8" s="7" t="s">
        <v>222</v>
      </c>
      <c r="F8" s="7" t="s">
        <v>223</v>
      </c>
      <c r="G8" s="7" t="s">
        <v>224</v>
      </c>
    </row>
    <row r="9" spans="1:10" s="7" customFormat="1" ht="18" customHeight="1">
      <c r="C9" s="7" t="s">
        <v>225</v>
      </c>
      <c r="D9" s="7" t="s">
        <v>226</v>
      </c>
      <c r="E9" s="7" t="s">
        <v>227</v>
      </c>
      <c r="F9" s="7" t="s">
        <v>317</v>
      </c>
      <c r="G9" s="7" t="s">
        <v>228</v>
      </c>
    </row>
    <row r="10" spans="1:10" s="7" customFormat="1" ht="18" customHeight="1">
      <c r="C10" s="7" t="s">
        <v>229</v>
      </c>
      <c r="D10" s="7" t="s">
        <v>230</v>
      </c>
      <c r="E10" s="7" t="s">
        <v>231</v>
      </c>
      <c r="F10" s="7" t="s">
        <v>232</v>
      </c>
      <c r="G10" s="7" t="s">
        <v>233</v>
      </c>
    </row>
    <row r="11" spans="1:10" s="7" customFormat="1" ht="18" customHeight="1">
      <c r="C11" s="7" t="s">
        <v>234</v>
      </c>
      <c r="D11" s="7" t="s">
        <v>235</v>
      </c>
      <c r="E11" s="7" t="s">
        <v>236</v>
      </c>
      <c r="F11" s="7" t="s">
        <v>237</v>
      </c>
      <c r="G11" s="7" t="s">
        <v>238</v>
      </c>
      <c r="J11" s="71"/>
    </row>
    <row r="12" spans="1:10" s="7" customFormat="1" ht="18" customHeight="1">
      <c r="C12" s="7" t="s">
        <v>239</v>
      </c>
      <c r="D12" s="7" t="s">
        <v>240</v>
      </c>
      <c r="E12" s="7" t="s">
        <v>241</v>
      </c>
      <c r="F12" s="7" t="s">
        <v>242</v>
      </c>
      <c r="G12" s="7" t="s">
        <v>243</v>
      </c>
      <c r="J12" s="71"/>
    </row>
    <row r="13" spans="1:10" ht="12" customHeight="1">
      <c r="C13" s="7" t="s">
        <v>244</v>
      </c>
    </row>
    <row r="14" spans="1:10" ht="12" customHeight="1">
      <c r="C14" s="7"/>
    </row>
    <row r="15" spans="1:10">
      <c r="A15" s="17"/>
    </row>
    <row r="16" spans="1:10" ht="21" customHeight="1">
      <c r="A16" s="17"/>
      <c r="D16" s="120" t="s">
        <v>245</v>
      </c>
      <c r="E16" s="121"/>
      <c r="F16" s="122"/>
    </row>
    <row r="17" spans="1:8" ht="18" customHeight="1">
      <c r="A17" s="17"/>
      <c r="D17" s="69"/>
      <c r="E17" s="69"/>
      <c r="F17" s="69"/>
    </row>
    <row r="18" spans="1:8" s="7" customFormat="1" ht="18" customHeight="1">
      <c r="A18" s="70" t="s">
        <v>246</v>
      </c>
      <c r="C18" s="7" t="s">
        <v>247</v>
      </c>
    </row>
    <row r="19" spans="1:8" s="7" customFormat="1" ht="18" customHeight="1">
      <c r="A19" s="70" t="s">
        <v>248</v>
      </c>
      <c r="C19" s="7" t="s">
        <v>249</v>
      </c>
    </row>
    <row r="20" spans="1:8" s="7" customFormat="1" ht="18" customHeight="1">
      <c r="A20" s="70" t="s">
        <v>250</v>
      </c>
      <c r="C20" s="7" t="s">
        <v>251</v>
      </c>
      <c r="D20" s="7" t="s">
        <v>252</v>
      </c>
      <c r="E20" s="7" t="s">
        <v>253</v>
      </c>
      <c r="F20" s="7" t="s">
        <v>254</v>
      </c>
      <c r="G20" s="7" t="s">
        <v>255</v>
      </c>
    </row>
    <row r="21" spans="1:8" s="7" customFormat="1" ht="18" customHeight="1">
      <c r="A21" s="70"/>
    </row>
    <row r="22" spans="1:8" s="7" customFormat="1" ht="18" customHeight="1">
      <c r="A22" s="70" t="s">
        <v>219</v>
      </c>
      <c r="C22" s="7" t="s">
        <v>257</v>
      </c>
      <c r="D22" s="7" t="s">
        <v>256</v>
      </c>
      <c r="E22" s="7" t="s">
        <v>258</v>
      </c>
      <c r="F22" s="7" t="s">
        <v>259</v>
      </c>
      <c r="G22" s="7" t="s">
        <v>260</v>
      </c>
      <c r="H22" s="7" t="s">
        <v>261</v>
      </c>
    </row>
    <row r="23" spans="1:8" s="7" customFormat="1" ht="18" customHeight="1">
      <c r="A23" s="70"/>
      <c r="C23" s="7" t="s">
        <v>262</v>
      </c>
      <c r="D23" s="7" t="s">
        <v>263</v>
      </c>
      <c r="E23" s="7" t="s">
        <v>264</v>
      </c>
      <c r="F23" s="7" t="s">
        <v>265</v>
      </c>
      <c r="G23" s="7" t="s">
        <v>266</v>
      </c>
      <c r="H23" s="7" t="s">
        <v>267</v>
      </c>
    </row>
    <row r="24" spans="1:8" s="7" customFormat="1" ht="18" customHeight="1">
      <c r="A24" s="70"/>
      <c r="C24" s="7" t="s">
        <v>268</v>
      </c>
      <c r="D24" s="7" t="s">
        <v>269</v>
      </c>
      <c r="E24" s="7" t="s">
        <v>270</v>
      </c>
      <c r="F24" s="7" t="s">
        <v>271</v>
      </c>
      <c r="G24" s="7" t="s">
        <v>272</v>
      </c>
      <c r="H24" s="7" t="s">
        <v>314</v>
      </c>
    </row>
    <row r="25" spans="1:8" s="7" customFormat="1" ht="18" customHeight="1">
      <c r="C25" s="7" t="s">
        <v>274</v>
      </c>
      <c r="D25" s="7" t="s">
        <v>273</v>
      </c>
      <c r="E25" s="7" t="s">
        <v>275</v>
      </c>
      <c r="F25" s="7" t="s">
        <v>276</v>
      </c>
      <c r="G25" s="7" t="s">
        <v>277</v>
      </c>
      <c r="H25" s="7" t="s">
        <v>278</v>
      </c>
    </row>
    <row r="26" spans="1:8" s="7" customFormat="1" ht="18" customHeight="1">
      <c r="A26" s="70"/>
      <c r="C26" s="7" t="s">
        <v>315</v>
      </c>
      <c r="D26" s="7" t="s">
        <v>279</v>
      </c>
      <c r="E26" s="7" t="s">
        <v>280</v>
      </c>
      <c r="F26" s="7" t="s">
        <v>281</v>
      </c>
      <c r="G26" s="7" t="s">
        <v>282</v>
      </c>
      <c r="H26" s="7" t="s">
        <v>283</v>
      </c>
    </row>
    <row r="27" spans="1:8" s="7" customFormat="1" ht="18" customHeight="1"/>
    <row r="28" spans="1:8" s="7" customFormat="1" ht="18" customHeight="1">
      <c r="A28" s="7" t="s">
        <v>284</v>
      </c>
      <c r="C28" s="7" t="s">
        <v>256</v>
      </c>
    </row>
    <row r="29" spans="1:8" s="7" customFormat="1" ht="18" customHeight="1">
      <c r="A29" s="70" t="s">
        <v>219</v>
      </c>
      <c r="C29" s="7" t="s">
        <v>247</v>
      </c>
      <c r="D29" s="7" t="s">
        <v>285</v>
      </c>
      <c r="E29" s="7" t="s">
        <v>251</v>
      </c>
      <c r="F29" s="7" t="s">
        <v>252</v>
      </c>
      <c r="G29" s="7" t="s">
        <v>253</v>
      </c>
      <c r="H29" s="7" t="s">
        <v>254</v>
      </c>
    </row>
    <row r="30" spans="1:8" s="7" customFormat="1" ht="18" customHeight="1">
      <c r="A30" s="70"/>
      <c r="C30" s="7" t="s">
        <v>255</v>
      </c>
      <c r="D30" s="7" t="s">
        <v>261</v>
      </c>
      <c r="E30" s="7" t="s">
        <v>286</v>
      </c>
      <c r="F30" s="7" t="s">
        <v>287</v>
      </c>
      <c r="G30" s="7" t="s">
        <v>288</v>
      </c>
      <c r="H30" s="7" t="s">
        <v>289</v>
      </c>
    </row>
    <row r="31" spans="1:8" s="7" customFormat="1" ht="18" customHeight="1">
      <c r="A31" s="70"/>
    </row>
    <row r="32" spans="1:8" s="7" customFormat="1" ht="18" customHeight="1">
      <c r="A32" s="70" t="s">
        <v>290</v>
      </c>
      <c r="C32" s="7" t="s">
        <v>291</v>
      </c>
    </row>
    <row r="33" spans="1:8" s="7" customFormat="1" ht="18" customHeight="1">
      <c r="A33" s="70" t="s">
        <v>292</v>
      </c>
      <c r="C33" s="7" t="s">
        <v>293</v>
      </c>
    </row>
    <row r="34" spans="1:8" s="7" customFormat="1" ht="18" customHeight="1">
      <c r="A34" s="70" t="s">
        <v>219</v>
      </c>
      <c r="C34" s="7" t="s">
        <v>295</v>
      </c>
      <c r="D34" s="7" t="s">
        <v>296</v>
      </c>
      <c r="E34" s="7" t="s">
        <v>297</v>
      </c>
      <c r="F34" s="7" t="s">
        <v>294</v>
      </c>
      <c r="G34" s="7" t="s">
        <v>298</v>
      </c>
    </row>
    <row r="35" spans="1:8" s="7" customFormat="1" ht="18" customHeight="1">
      <c r="A35" s="70"/>
    </row>
    <row r="36" spans="1:8" s="7" customFormat="1" ht="18" customHeight="1">
      <c r="A36" s="70" t="s">
        <v>299</v>
      </c>
      <c r="B36" s="72"/>
      <c r="C36" s="7" t="s">
        <v>233</v>
      </c>
      <c r="D36" s="7" t="s">
        <v>300</v>
      </c>
    </row>
    <row r="37" spans="1:8" s="7" customFormat="1" ht="18" customHeight="1">
      <c r="A37" s="70" t="s">
        <v>292</v>
      </c>
      <c r="C37" s="7" t="s">
        <v>258</v>
      </c>
    </row>
    <row r="38" spans="1:8" s="7" customFormat="1" ht="18" customHeight="1">
      <c r="A38" s="70" t="s">
        <v>219</v>
      </c>
      <c r="C38" s="7" t="s">
        <v>301</v>
      </c>
      <c r="D38" s="7" t="s">
        <v>273</v>
      </c>
      <c r="E38" s="7" t="s">
        <v>302</v>
      </c>
      <c r="F38" s="7" t="s">
        <v>303</v>
      </c>
      <c r="G38" s="7" t="s">
        <v>304</v>
      </c>
      <c r="H38" s="7" t="s">
        <v>305</v>
      </c>
    </row>
    <row r="39" spans="1:8" ht="18" customHeight="1">
      <c r="A39" s="70"/>
      <c r="C39" s="7" t="s">
        <v>306</v>
      </c>
      <c r="D39" s="7" t="s">
        <v>307</v>
      </c>
      <c r="E39" s="7" t="s">
        <v>308</v>
      </c>
    </row>
    <row r="41" spans="1:8">
      <c r="A41" s="20"/>
      <c r="B41" s="20"/>
    </row>
    <row r="44" spans="1:8">
      <c r="B44" s="73"/>
    </row>
  </sheetData>
  <mergeCells count="2">
    <mergeCell ref="D2:F2"/>
    <mergeCell ref="D16:F16"/>
  </mergeCells>
  <phoneticPr fontId="2"/>
  <pageMargins left="0.74803149606299213" right="0.74803149606299213" top="0.98425196850393704" bottom="0.98425196850393704" header="0.51181102362204722" footer="0.51181102362204722"/>
  <pageSetup paperSize="9" firstPageNumber="4294963191"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A5194-74A8-4E51-9BE7-5EEFFE78ABFD}">
  <dimension ref="A1:I32"/>
  <sheetViews>
    <sheetView view="pageBreakPreview" topLeftCell="A7" zoomScaleNormal="100" zoomScaleSheetLayoutView="100" workbookViewId="0">
      <selection activeCell="F11" sqref="F11"/>
    </sheetView>
  </sheetViews>
  <sheetFormatPr defaultColWidth="9" defaultRowHeight="13"/>
  <cols>
    <col min="1" max="1" width="7.81640625" style="62" customWidth="1"/>
    <col min="2" max="2" width="1.81640625" style="62" customWidth="1"/>
    <col min="3" max="3" width="9" style="62" bestFit="1" customWidth="1"/>
    <col min="4" max="4" width="3.81640625" style="62" customWidth="1"/>
    <col min="5" max="5" width="2.81640625" style="62" customWidth="1"/>
    <col min="6" max="6" width="21.453125" style="62" customWidth="1"/>
    <col min="7" max="7" width="20.81640625" style="62" customWidth="1"/>
    <col min="8" max="8" width="16.453125" style="62" customWidth="1"/>
    <col min="9" max="9" width="2.453125" style="62" customWidth="1"/>
    <col min="10" max="16384" width="9" style="62"/>
  </cols>
  <sheetData>
    <row r="1" spans="1:9" ht="19.5" customHeight="1">
      <c r="A1" s="123" t="s">
        <v>186</v>
      </c>
      <c r="B1" s="123"/>
      <c r="C1" s="123"/>
      <c r="D1" s="123"/>
      <c r="E1" s="123"/>
      <c r="F1" s="123"/>
      <c r="G1" s="123"/>
      <c r="H1" s="123"/>
      <c r="I1" s="123"/>
    </row>
    <row r="2" spans="1:9" ht="23.25" customHeight="1">
      <c r="A2" s="124" t="s">
        <v>309</v>
      </c>
      <c r="B2" s="124"/>
      <c r="C2" s="124"/>
      <c r="D2" s="124"/>
      <c r="E2" s="124"/>
      <c r="F2" s="124"/>
      <c r="G2" s="124"/>
      <c r="H2" s="124"/>
      <c r="I2" s="124"/>
    </row>
    <row r="3" spans="1:9" ht="51" customHeight="1"/>
    <row r="4" spans="1:9" ht="22.5" customHeight="1">
      <c r="A4" s="125" t="s">
        <v>187</v>
      </c>
      <c r="B4" s="126"/>
      <c r="C4" s="127"/>
    </row>
    <row r="5" spans="1:9" ht="19.5" customHeight="1"/>
    <row r="6" spans="1:9" ht="19.5" customHeight="1">
      <c r="D6" s="128" t="s">
        <v>312</v>
      </c>
      <c r="E6" s="129"/>
      <c r="F6" s="129"/>
      <c r="G6" s="130"/>
    </row>
    <row r="7" spans="1:9" ht="19.5" customHeight="1"/>
    <row r="8" spans="1:9" ht="19.5" customHeight="1">
      <c r="B8" s="63" t="s">
        <v>310</v>
      </c>
    </row>
    <row r="9" spans="1:9" ht="19.5" customHeight="1"/>
    <row r="10" spans="1:9" ht="19.5" customHeight="1">
      <c r="G10" s="64" t="s">
        <v>188</v>
      </c>
      <c r="H10" s="64" t="s">
        <v>189</v>
      </c>
    </row>
    <row r="11" spans="1:9" ht="19.5" customHeight="1"/>
    <row r="12" spans="1:9" ht="22.5" customHeight="1">
      <c r="A12" s="65" t="s">
        <v>190</v>
      </c>
      <c r="C12" s="62" t="s">
        <v>311</v>
      </c>
    </row>
    <row r="13" spans="1:9" ht="22.5" customHeight="1">
      <c r="A13" s="65" t="s">
        <v>191</v>
      </c>
      <c r="C13" s="62" t="s">
        <v>192</v>
      </c>
    </row>
    <row r="14" spans="1:9" ht="22.5" customHeight="1">
      <c r="A14" s="65" t="s">
        <v>193</v>
      </c>
      <c r="C14" s="62" t="s">
        <v>194</v>
      </c>
      <c r="F14" s="62" t="s">
        <v>437</v>
      </c>
      <c r="G14" s="65"/>
      <c r="H14" s="65" t="s">
        <v>438</v>
      </c>
    </row>
    <row r="15" spans="1:9" ht="22.5" customHeight="1">
      <c r="A15" s="65" t="s">
        <v>195</v>
      </c>
      <c r="C15" s="62" t="s">
        <v>196</v>
      </c>
      <c r="F15" s="62" t="s">
        <v>439</v>
      </c>
      <c r="G15" s="65"/>
      <c r="H15" s="65" t="s">
        <v>440</v>
      </c>
    </row>
    <row r="16" spans="1:9" ht="22.5" customHeight="1">
      <c r="A16" s="65" t="s">
        <v>197</v>
      </c>
      <c r="C16" s="62" t="s">
        <v>198</v>
      </c>
      <c r="F16" s="62" t="s">
        <v>441</v>
      </c>
      <c r="G16" s="65"/>
      <c r="H16" s="65" t="s">
        <v>442</v>
      </c>
    </row>
    <row r="17" spans="1:8" ht="22.5" customHeight="1">
      <c r="A17" s="65"/>
      <c r="F17" s="62" t="s">
        <v>443</v>
      </c>
      <c r="G17" s="65"/>
      <c r="H17" s="65" t="s">
        <v>444</v>
      </c>
    </row>
    <row r="18" spans="1:8" ht="22.5" customHeight="1">
      <c r="A18" s="65"/>
      <c r="G18" s="65"/>
      <c r="H18" s="65"/>
    </row>
    <row r="19" spans="1:8" ht="22.5" customHeight="1">
      <c r="A19" s="65" t="s">
        <v>199</v>
      </c>
      <c r="C19" s="62" t="s">
        <v>200</v>
      </c>
      <c r="F19" s="99" t="s">
        <v>480</v>
      </c>
      <c r="G19" s="65"/>
      <c r="H19" s="105" t="s">
        <v>479</v>
      </c>
    </row>
    <row r="20" spans="1:8" ht="22.5" customHeight="1">
      <c r="F20" s="66"/>
      <c r="G20" s="65"/>
      <c r="H20" s="65"/>
    </row>
    <row r="21" spans="1:8" ht="19.5" customHeight="1">
      <c r="A21" s="65" t="s">
        <v>201</v>
      </c>
      <c r="C21" s="62" t="s">
        <v>202</v>
      </c>
    </row>
    <row r="22" spans="1:8" ht="19.5" customHeight="1"/>
    <row r="23" spans="1:8" ht="22.5" customHeight="1">
      <c r="A23" s="125" t="s">
        <v>203</v>
      </c>
      <c r="B23" s="126"/>
      <c r="C23" s="127"/>
    </row>
    <row r="24" spans="1:8" ht="19.5" customHeight="1"/>
    <row r="25" spans="1:8" ht="19.5" customHeight="1">
      <c r="B25" s="62" t="s">
        <v>313</v>
      </c>
    </row>
    <row r="26" spans="1:8" ht="19.5" customHeight="1"/>
    <row r="27" spans="1:8" ht="19.5" customHeight="1"/>
    <row r="28" spans="1:8" ht="22.5" customHeight="1">
      <c r="A28" s="65" t="s">
        <v>190</v>
      </c>
      <c r="C28" s="62" t="s">
        <v>204</v>
      </c>
      <c r="E28" s="62" t="s">
        <v>205</v>
      </c>
    </row>
    <row r="29" spans="1:8" ht="22.5" customHeight="1">
      <c r="A29" s="65" t="s">
        <v>191</v>
      </c>
      <c r="C29" s="62" t="s">
        <v>206</v>
      </c>
      <c r="E29" s="62" t="s">
        <v>207</v>
      </c>
    </row>
    <row r="30" spans="1:8" ht="22.5" customHeight="1">
      <c r="A30" s="65" t="s">
        <v>193</v>
      </c>
      <c r="C30" s="62" t="s">
        <v>208</v>
      </c>
      <c r="E30" s="62" t="s">
        <v>205</v>
      </c>
    </row>
    <row r="31" spans="1:8" ht="19.5" customHeight="1"/>
    <row r="32" spans="1:8" ht="19.5" customHeight="1">
      <c r="G32" s="67"/>
    </row>
  </sheetData>
  <mergeCells count="5">
    <mergeCell ref="A1:I1"/>
    <mergeCell ref="A2:I2"/>
    <mergeCell ref="A4:C4"/>
    <mergeCell ref="D6:G6"/>
    <mergeCell ref="A23:C23"/>
  </mergeCells>
  <phoneticPr fontId="2"/>
  <printOptions horizontalCentered="1"/>
  <pageMargins left="0.59055118110236227" right="0.59055118110236227" top="0.78740157480314965" bottom="0.39370078740157483" header="0.51181102362204722" footer="0.51181102362204722"/>
  <pageSetup paperSize="9" firstPageNumber="4294963191"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U7対戦表</vt:lpstr>
      <vt:lpstr>U7組み合わせ</vt:lpstr>
      <vt:lpstr>U8対戦表</vt:lpstr>
      <vt:lpstr>U8組み合わせ </vt:lpstr>
      <vt:lpstr>U9対戦表</vt:lpstr>
      <vt:lpstr>U9組み合わせ </vt:lpstr>
      <vt:lpstr> エコパカップ要項</vt:lpstr>
      <vt:lpstr>役員</vt:lpstr>
      <vt:lpstr>開・閉会式</vt:lpstr>
      <vt:lpstr>チーム一覧表 </vt:lpstr>
      <vt:lpstr>Sheet1</vt:lpstr>
      <vt:lpstr>' エコパカップ要項'!Print_Area</vt:lpstr>
      <vt:lpstr>U7対戦表!Print_Area</vt:lpstr>
      <vt:lpstr>U8対戦表!Print_Area</vt:lpstr>
      <vt:lpstr>U9対戦表!Print_Area</vt:lpstr>
      <vt:lpstr>'チーム一覧表 '!Print_Area</vt:lpstr>
      <vt:lpstr>U7対戦表!Print_Titles</vt:lpstr>
      <vt:lpstr>U8対戦表!Print_Titles</vt:lpstr>
      <vt:lpstr>U9対戦表!Print_Titles</vt:lpstr>
    </vt:vector>
  </TitlesOfParts>
  <Company>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ユーザ</dc:creator>
  <cp:lastModifiedBy>user</cp:lastModifiedBy>
  <cp:lastPrinted>2023-10-14T15:51:57Z</cp:lastPrinted>
  <dcterms:created xsi:type="dcterms:W3CDTF">2013-03-21T09:57:43Z</dcterms:created>
  <dcterms:modified xsi:type="dcterms:W3CDTF">2023-10-15T06:03:34Z</dcterms:modified>
</cp:coreProperties>
</file>